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039392\Desktop\"/>
    </mc:Choice>
  </mc:AlternateContent>
  <bookViews>
    <workbookView xWindow="480" yWindow="120" windowWidth="18192" windowHeight="12336"/>
  </bookViews>
  <sheets>
    <sheet name="RN (2)" sheetId="1" r:id="rId1"/>
  </sheets>
  <calcPr calcId="162913"/>
</workbook>
</file>

<file path=xl/calcChain.xml><?xml version="1.0" encoding="utf-8"?>
<calcChain xmlns="http://schemas.openxmlformats.org/spreadsheetml/2006/main">
  <c r="AM4" i="1" l="1"/>
  <c r="AN4" i="1"/>
  <c r="AP4" i="1"/>
  <c r="AF13" i="1"/>
  <c r="AQ4" i="1" s="1"/>
  <c r="AO4" i="1" l="1"/>
  <c r="AR4" i="1" s="1"/>
</calcChain>
</file>

<file path=xl/sharedStrings.xml><?xml version="1.0" encoding="utf-8"?>
<sst xmlns="http://schemas.openxmlformats.org/spreadsheetml/2006/main" count="272" uniqueCount="129">
  <si>
    <t>Ud fra det forhåndenværende materiale er lokaliteten måske egnet fordi der er deponeret dagrenovation. Grundvandsundersøgelsen indikerer ikke en påvirkning af magasinet.  Undersøgelsen er målrettet grundvandet og der er meget lidt data som kan understøtte at lokaliteten er egnet til Biocover. Det er dog ikke sansyneligt at der findes ydreligere undersøgelser, da den nærværende yudfylder sit formål. Lokaliteten er meget lille og relativt gammel. Det vurderes at der vil være en ringe gevinst ved at inkluderer lokaliteten.</t>
  </si>
  <si>
    <t>Ikke egnet</t>
  </si>
  <si>
    <t>Ubenyttet</t>
  </si>
  <si>
    <t>God</t>
  </si>
  <si>
    <t>Eng få træer</t>
  </si>
  <si>
    <t>Ser fin ud</t>
  </si>
  <si>
    <t>Ingen perkolat, regionen har afsluttet overvågning af grundvand.</t>
  </si>
  <si>
    <t>RN</t>
  </si>
  <si>
    <t xml:space="preserve"> Offentlig</t>
  </si>
  <si>
    <t xml:space="preserve"> Andet</t>
  </si>
  <si>
    <t>NEJ</t>
  </si>
  <si>
    <t>JA</t>
  </si>
  <si>
    <t>90.02.20 Drift af affaldsbehandlingsanlæg</t>
  </si>
  <si>
    <t>Aktiviteter vedr. jord og affald</t>
  </si>
  <si>
    <t>Torup Strandvej , 9690 Fjerritslev</t>
  </si>
  <si>
    <t>V2-kortlagt</t>
  </si>
  <si>
    <t>Nedlagt losseplads, Vester Torup</t>
  </si>
  <si>
    <t>811-00020</t>
  </si>
  <si>
    <t>Der er lavet en gasundersøgelse i 1991 hvor den højeste metan koncentration var 7,1 pct vol/vol. Affaldet er relativt gammelt ca. 60 år og lokaliteten er lille 0,6 ha. Det er sansynligt at gasproduktionen er aftaget siden 1991 pga. det ældre affald. Selv hvis den faktisk er stigende er lokaliteten relativt lille og der vil være ringe gevinst ved at inkludere den.</t>
  </si>
  <si>
    <t>Ubenyttet?</t>
  </si>
  <si>
    <t>Græs</t>
  </si>
  <si>
    <t>Ser find ud</t>
  </si>
  <si>
    <t>Ved gasundersøgelse påvist op til 7,1% CH4</t>
  </si>
  <si>
    <t>Tøvlingvej  43, 7752 Snedsted</t>
  </si>
  <si>
    <t>SNEDSTED LOSSEPLADS</t>
  </si>
  <si>
    <t>787-00015</t>
  </si>
  <si>
    <t>Der er kun udtaget vandprøver, men der er fundet ret en del Ammonium i prøven fra B17 som kan indikere nedbrydning af protein. Koncentrationerne er dog ikke høje hvis der er tale om rent perkolat, dette er dog heller ikke sansyneligt.  Der er en bilagsrapport men mangeler den egentlige rapport. Det havde været ideelt med hele rapproten, samt at vide hvilket filter prøven fra B17 er udtaget fra.</t>
  </si>
  <si>
    <t>Middel 1 Ringe data</t>
  </si>
  <si>
    <t>Ser ok ud</t>
  </si>
  <si>
    <t xml:space="preserve"> Offentlig, Offentlig, Offentlig, Offentlig, Offentlig</t>
  </si>
  <si>
    <t xml:space="preserve"> Industri (inkl. håndværk), Andet, Industri (inkl. håndværk), Andet, Andet, Andet, Parkeringsplads, vejanlæg, oplagsplads o.l., Andet, Andet</t>
  </si>
  <si>
    <t>Dybdalsvej  24, 9460 Brovst</t>
  </si>
  <si>
    <t>NEDLAGT LOSSEPLADS, TRANUM</t>
  </si>
  <si>
    <t>803-00172</t>
  </si>
  <si>
    <t>Der er tale om en meget lille lokalitet og der er udtaget gas prfiler (terrain til maks 8 meters dybde) i 1998 som viser maks 3,17 % vol/vol metan. Deponeringen af husholdningsafflad skete mellem  1960 og 1970 så affaldet er på prøvetagningstidspunktet 328 år så gas produktionen burde være begyndt. Jeg vil vurdere at lokaliteten ikke er egnet.</t>
  </si>
  <si>
    <t>Ubenyttet/landbrug/græsning</t>
  </si>
  <si>
    <t>Træer buske</t>
  </si>
  <si>
    <t>Ser fin ud menge træer</t>
  </si>
  <si>
    <t>Fra: 1970, til: 1979</t>
  </si>
  <si>
    <t>udvidet grundvandsundersøgelse - ingen perkolatpåvirkning</t>
  </si>
  <si>
    <t>Thoruphedegårdsvej  21A, 9510 Arden</t>
  </si>
  <si>
    <t>NEDLAGT LOSSEPLADS, ASTRUP</t>
  </si>
  <si>
    <t>801-00071</t>
  </si>
  <si>
    <t>Undersøgelsen er udmærket. Der er deponeret dagrenovation og haveaffald.   Der er udtaget prøver flere steder i grundvandet umiddelbart under lossepladsen (perioden 1999- 2002) og værdierne viser et perkolat af middel styrke med stigende værdier. Der er ikke udtaget metan prøver på lossepladsne.</t>
  </si>
  <si>
    <t>Middel 2 Middel lokalitet</t>
  </si>
  <si>
    <t>Ubenyttet/græsning</t>
  </si>
  <si>
    <t>Middel</t>
  </si>
  <si>
    <t>Græs fåtræer</t>
  </si>
  <si>
    <t>Ser ok ud ikke meget spor af losseplads og måske lidt svært tilgængelig brugt til græsning</t>
  </si>
  <si>
    <t>Ellehammersvej  129 -131, ved, 9430 Vadum</t>
  </si>
  <si>
    <t>NEDLAGT LOSSEPLADS, VADUM</t>
  </si>
  <si>
    <t>851-01003</t>
  </si>
  <si>
    <t>Ukendt</t>
  </si>
  <si>
    <t>Massen af affald er ukendt, sammensætningen er beskrævet. Der er en enkelt vandprøve med perkolat parametre men dens placering er ukendt. Der er beskrevet en gas undersøgelse, men der er ikke fundet resultater på sagen. Det anbefales derfor at der søges ydreligere information.</t>
  </si>
  <si>
    <t>Der er en stor vej midt i det hele kunne tyde på at det kun er jord</t>
  </si>
  <si>
    <t xml:space="preserve"> Offentlig, Offentlig, Offentlig</t>
  </si>
  <si>
    <t xml:space="preserve"> Andre institutioner, Andet, Parkeringsplads, vejanlæg, oplagsplads o.l., Andet, Parkeringsplads, vejanlæg, oplagsplads o.l., Andet, Andet</t>
  </si>
  <si>
    <t>NULL</t>
  </si>
  <si>
    <t>OMRÅDET SKOVENGEN , 7700 Thisted</t>
  </si>
  <si>
    <t>FYLDPLADS V/ SKOVENGEN</t>
  </si>
  <si>
    <t>787-00034</t>
  </si>
  <si>
    <t>Lossepladsen beskrives som bestående primært af fyld, men der er også nævnt husholdningsafflad, dagrenovation og fiskeri affald. Der er udtaget vandprøver i grundvandet fra 1984 og frem til 2002, de viser ingen påvirkning af det primæremagasin. Undersøgelsen er egentligt ikke egnet til at vurdere om lokaliteten er egnet til biocover, men da det ikke tyder på at affaldssammensætningen er egnet vurderes det at lokaliteten generelt ikke er egnet.</t>
  </si>
  <si>
    <t>Ubenyttet/rekreativt/cross bane</t>
  </si>
  <si>
    <t>Græs/få træer</t>
  </si>
  <si>
    <t>Del af crossbane men ser ubenyttet ud ikke meget bevoks</t>
  </si>
  <si>
    <t>Fra: 1975 til: 1989</t>
  </si>
  <si>
    <t xml:space="preserve"> Andre institutioner, Industri (inkl. håndværk), Andet, Kontor og erhverv, Andet, Andet</t>
  </si>
  <si>
    <t>Poulstrupvej  98, 9230 Svenstrup J</t>
  </si>
  <si>
    <t>NEDLAGT LOSSEPLADS, DALL</t>
  </si>
  <si>
    <t>851-00004</t>
  </si>
  <si>
    <t xml:space="preserve">Der er deponeret dagrenovation på matrikel 4d, men denne er bebygget med kolonihavehuse og det er derfor ikke sandsynligt at den kan benyttes til Biocover. Den øvrige del af lokaliteten er ikke bebygget men her er de primært deponeret fyld og murbrokker. </t>
  </si>
  <si>
    <t>Rekreativt omr./Ubenyttet</t>
  </si>
  <si>
    <t xml:space="preserve">Eng </t>
  </si>
  <si>
    <t>Fra: 1969, Til 1980</t>
  </si>
  <si>
    <t xml:space="preserve"> Offentlig, Offentlig</t>
  </si>
  <si>
    <t xml:space="preserve"> Andet, Andet</t>
  </si>
  <si>
    <t>Hjortevej  42 og 65, 9200 Aalborg SV</t>
  </si>
  <si>
    <t>Nedlagt losse- og fyldplads, Skalborg</t>
  </si>
  <si>
    <t>851-00100</t>
  </si>
  <si>
    <t xml:space="preserve"> Der er kun udtaget perkolat prøver for XOCer. Ingen gasprøver eller modelering er udført. Da der kun er undersøgt på en meget lille del af det kortlagte areal er undersøgelsen minde beskaffen til at vurdere egnethed i forbindelse med biocover. Der er formodentligt tale om en meget lille forurening og undrsøgelser viser ikke tegn på at der har været losseplads, snare en minder opfyldt grusgrav. Arealfoto og reliefkort viser ikke indikation på losseplads.</t>
  </si>
  <si>
    <t>Skov/rekreativt omr</t>
  </si>
  <si>
    <t>Mange træer men ellers velegnet</t>
  </si>
  <si>
    <t xml:space="preserve"> Industri (inkl. håndværk), Andet, Sommerhus, Landbrug, Villa, parcel- og rækkehuse, Kontor og erhverv, Børneinstitution</t>
  </si>
  <si>
    <t>Søholtvej 6, 7752 Snedsted</t>
  </si>
  <si>
    <t>V1-kortlagt</t>
  </si>
  <si>
    <t>Losseplads, Søholtvej 6 (tidl. Bedsted vest, Vestergårdsvej)</t>
  </si>
  <si>
    <t>785-00004</t>
  </si>
  <si>
    <t>ton</t>
  </si>
  <si>
    <t>År</t>
  </si>
  <si>
    <t>Begrundelse</t>
  </si>
  <si>
    <t>Kategori</t>
  </si>
  <si>
    <t>Øvrig arealanvendelse</t>
  </si>
  <si>
    <t>Tilgængelighed</t>
  </si>
  <si>
    <t>Beplantning</t>
  </si>
  <si>
    <t>Kommentar</t>
  </si>
  <si>
    <t>Egnethed</t>
  </si>
  <si>
    <t>VMR kommentarer</t>
  </si>
  <si>
    <t>Information fra dubletter</t>
  </si>
  <si>
    <t>Kommentarer fra regionernes KS</t>
  </si>
  <si>
    <t>Region</t>
  </si>
  <si>
    <t>Ejerforholdtype</t>
  </si>
  <si>
    <t>Nuværende anvendelser</t>
  </si>
  <si>
    <t>AutoNatur2000</t>
  </si>
  <si>
    <t>AutoOSD</t>
  </si>
  <si>
    <t>AutoIndvindingsopland</t>
  </si>
  <si>
    <t>Undersoegt</t>
  </si>
  <si>
    <t>NyVurderetNatur2000</t>
  </si>
  <si>
    <t>NyVurderetOSD</t>
  </si>
  <si>
    <t>NyVurderetIndvindingsopland</t>
  </si>
  <si>
    <t>Filter - Stof</t>
  </si>
  <si>
    <t>til</t>
  </si>
  <si>
    <t>fra</t>
  </si>
  <si>
    <t>Filter - Branche</t>
  </si>
  <si>
    <t>Filter - Aktiviteter</t>
  </si>
  <si>
    <t>Y-koordinat</t>
  </si>
  <si>
    <t>X-koordinat</t>
  </si>
  <si>
    <t>StatusArealm2</t>
  </si>
  <si>
    <t>HovedAdresse</t>
  </si>
  <si>
    <t>LokalitetsStatus</t>
  </si>
  <si>
    <t>Filter - Lokalitetsnavn</t>
  </si>
  <si>
    <t>LokalitetsNavn</t>
  </si>
  <si>
    <t>LokalitetsNummer</t>
  </si>
  <si>
    <t>Middel 3 Fysiske forhold</t>
  </si>
  <si>
    <t>Masse</t>
  </si>
  <si>
    <t>Alder</t>
  </si>
  <si>
    <t>Resultat</t>
  </si>
  <si>
    <t>Fase 0B</t>
  </si>
  <si>
    <t>GIS Screening</t>
  </si>
  <si>
    <t>FASE 0A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</si>
</sst>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 #,##0_ ;_ * \-#,##0_ ;_ * &quot;-&quot;??_ ;_ @_ "/>
  </numFmts>
  <fonts count="5" x14ac:knownFonts="1">
    <font>
      <sz val="11"/>
      <color theme="1"/>
      <name val="Calibri"/>
      <family val="2"/>
      <scheme val="minor"/>
    </font>
    <font>
      <sz val="11"/>
      <color theme="1"/>
      <name val="Calibri"/>
      <family val="2"/>
      <scheme val="minor"/>
    </font>
    <font>
      <sz val="11"/>
      <color rgb="FF9C6500"/>
      <name val="Calibri"/>
      <family val="2"/>
      <scheme val="minor"/>
    </font>
    <font>
      <b/>
      <sz val="11"/>
      <color theme="1"/>
      <name val="Calibri"/>
      <family val="2"/>
      <scheme val="minor"/>
    </font>
    <font>
      <b/>
      <sz val="11"/>
      <name val="Calibri"/>
      <family val="2"/>
      <scheme val="minor"/>
    </font>
  </fonts>
  <fills count="5">
    <fill>
      <patternFill patternType="none"/>
    </fill>
    <fill>
      <patternFill patternType="gray125"/>
    </fill>
    <fill>
      <patternFill patternType="solid">
        <fgColor rgb="FFFFEB9C"/>
      </patternFill>
    </fill>
    <fill>
      <patternFill patternType="solid">
        <fgColor theme="6"/>
        <bgColor indexed="64"/>
      </patternFill>
    </fill>
    <fill>
      <patternFill patternType="solid">
        <fgColor rgb="FFFFFF00"/>
        <bgColor indexed="64"/>
      </patternFill>
    </fill>
  </fills>
  <borders count="6">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2" fillId="2" borderId="0" applyNumberFormat="0" applyBorder="0" applyAlignment="0" applyProtection="0"/>
  </cellStyleXfs>
  <cellXfs count="29">
    <xf numFmtId="0" fontId="0" fillId="0" borderId="0" xfId="0"/>
    <xf numFmtId="0" fontId="0" fillId="0" borderId="1" xfId="0" applyBorder="1"/>
    <xf numFmtId="165" fontId="0" fillId="0" borderId="0" xfId="1" applyNumberFormat="1" applyFont="1" applyAlignment="1">
      <alignment horizontal="right"/>
    </xf>
    <xf numFmtId="0" fontId="0" fillId="0" borderId="0" xfId="0" applyAlignment="1">
      <alignment horizontal="right"/>
    </xf>
    <xf numFmtId="0" fontId="3" fillId="0" borderId="0" xfId="0" applyFont="1" applyBorder="1" applyAlignment="1">
      <alignment horizontal="left" vertical="top" wrapText="1"/>
    </xf>
    <xf numFmtId="0" fontId="0" fillId="0" borderId="0" xfId="0" applyFill="1" applyBorder="1"/>
    <xf numFmtId="0" fontId="0" fillId="3" borderId="1" xfId="0" applyFill="1" applyBorder="1"/>
    <xf numFmtId="1" fontId="0" fillId="0" borderId="0" xfId="0" applyNumberFormat="1"/>
    <xf numFmtId="0" fontId="0" fillId="3" borderId="0" xfId="0" applyFill="1"/>
    <xf numFmtId="1" fontId="0" fillId="3" borderId="0" xfId="0" applyNumberFormat="1" applyFill="1"/>
    <xf numFmtId="0" fontId="3" fillId="0" borderId="0" xfId="0" applyFont="1" applyBorder="1" applyAlignment="1">
      <alignment horizontal="right" wrapText="1"/>
    </xf>
    <xf numFmtId="0" fontId="2" fillId="2" borderId="0" xfId="2" applyBorder="1"/>
    <xf numFmtId="0" fontId="0" fillId="4" borderId="1" xfId="0" applyFill="1" applyBorder="1"/>
    <xf numFmtId="0" fontId="2" fillId="2" borderId="0" xfId="2"/>
    <xf numFmtId="0" fontId="4" fillId="0" borderId="0" xfId="0" applyFont="1"/>
    <xf numFmtId="0" fontId="3" fillId="0" borderId="2" xfId="0" applyFont="1" applyFill="1" applyBorder="1"/>
    <xf numFmtId="0" fontId="3" fillId="0" borderId="0" xfId="0" applyFont="1" applyFill="1" applyBorder="1"/>
    <xf numFmtId="0" fontId="3" fillId="0" borderId="1" xfId="0" applyFont="1" applyBorder="1"/>
    <xf numFmtId="0" fontId="3" fillId="0" borderId="0" xfId="0" applyFont="1"/>
    <xf numFmtId="1" fontId="3" fillId="0" borderId="0" xfId="0" applyNumberFormat="1" applyFont="1"/>
    <xf numFmtId="0" fontId="3" fillId="0" borderId="2" xfId="0"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0" fontId="0" fillId="0" borderId="0" xfId="0" applyAlignment="1">
      <alignment horizontal="left" wrapText="1"/>
    </xf>
    <xf numFmtId="0" fontId="0" fillId="0" borderId="0" xfId="0" applyAlignment="1">
      <alignment horizontal="left" vertical="top" wrapText="1"/>
    </xf>
    <xf numFmtId="0" fontId="3" fillId="0" borderId="3" xfId="0" applyFont="1" applyBorder="1" applyAlignment="1">
      <alignment horizontal="center"/>
    </xf>
    <xf numFmtId="0" fontId="3" fillId="0" borderId="5"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cellXfs>
  <cellStyles count="3">
    <cellStyle name="Komma" xfId="1" builtinId="3"/>
    <cellStyle name="Neutral" xfId="2" builtinId="28"/>
    <cellStyle name="Normal" xfId="0" builtinId="0"/>
  </cellStyles>
  <dxfs count="43">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3"/>
  <sheetViews>
    <sheetView tabSelected="1" topLeftCell="AA1" workbookViewId="0">
      <selection activeCell="AM4" sqref="AM4:AQ4"/>
    </sheetView>
  </sheetViews>
  <sheetFormatPr defaultRowHeight="14.4" x14ac:dyDescent="0.3"/>
  <cols>
    <col min="1" max="1" width="10.109375" customWidth="1"/>
    <col min="2" max="2" width="55.109375" customWidth="1"/>
    <col min="4" max="4" width="11.5546875" customWidth="1"/>
    <col min="7" max="7" width="10" bestFit="1" customWidth="1"/>
    <col min="8" max="8" width="12" bestFit="1" customWidth="1"/>
    <col min="27" max="27" width="9.109375" style="1"/>
    <col min="28" max="28" width="11.44140625" customWidth="1"/>
    <col min="29" max="29" width="12.44140625" customWidth="1"/>
    <col min="30" max="30" width="14.44140625" customWidth="1"/>
    <col min="31" max="31" width="30.44140625" bestFit="1" customWidth="1"/>
    <col min="32" max="32" width="20.88671875" customWidth="1"/>
    <col min="33" max="33" width="12.109375" bestFit="1" customWidth="1"/>
    <col min="36" max="36" width="31.33203125" customWidth="1"/>
    <col min="38" max="38" width="11" bestFit="1" customWidth="1"/>
    <col min="40" max="40" width="18.88671875" bestFit="1" customWidth="1"/>
    <col min="41" max="41" width="24" bestFit="1" customWidth="1"/>
    <col min="42" max="42" width="23.109375" bestFit="1" customWidth="1"/>
    <col min="43" max="43" width="10.33203125" bestFit="1" customWidth="1"/>
  </cols>
  <sheetData>
    <row r="1" spans="1:44" x14ac:dyDescent="0.3">
      <c r="A1" s="25" t="s">
        <v>128</v>
      </c>
      <c r="B1" s="25"/>
      <c r="C1" s="25"/>
      <c r="D1" s="25"/>
      <c r="E1" s="25"/>
      <c r="F1" s="25"/>
      <c r="G1" s="25"/>
      <c r="H1" s="25"/>
      <c r="I1" s="25"/>
      <c r="J1" s="25"/>
      <c r="K1" s="25"/>
      <c r="L1" s="25"/>
      <c r="M1" s="25"/>
      <c r="N1" s="25"/>
      <c r="O1" s="25"/>
      <c r="P1" s="25"/>
      <c r="Q1" s="25"/>
      <c r="R1" s="25"/>
      <c r="S1" s="25"/>
      <c r="T1" s="25"/>
      <c r="U1" s="25"/>
      <c r="V1" s="25"/>
      <c r="W1" s="25"/>
      <c r="X1" s="25"/>
      <c r="Y1" s="25"/>
      <c r="Z1" s="26"/>
      <c r="AA1" s="27" t="s">
        <v>127</v>
      </c>
      <c r="AB1" s="25"/>
      <c r="AC1" s="25"/>
      <c r="AD1" s="25"/>
      <c r="AE1" s="26"/>
      <c r="AF1" s="27" t="s">
        <v>126</v>
      </c>
      <c r="AG1" s="25"/>
      <c r="AH1" s="25"/>
      <c r="AI1" s="25"/>
      <c r="AJ1" s="25"/>
      <c r="AK1" s="25"/>
      <c r="AL1" s="25"/>
      <c r="AM1" s="28" t="s">
        <v>125</v>
      </c>
      <c r="AN1" s="28"/>
      <c r="AO1" s="28"/>
      <c r="AP1" s="28"/>
      <c r="AQ1" s="28"/>
    </row>
    <row r="2" spans="1:44"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2"/>
      <c r="AB2" s="21"/>
      <c r="AC2" s="21"/>
      <c r="AD2" s="21"/>
      <c r="AE2" s="20"/>
      <c r="AK2" s="18" t="s">
        <v>124</v>
      </c>
      <c r="AL2" s="18" t="s">
        <v>123</v>
      </c>
      <c r="AM2" s="18" t="s">
        <v>3</v>
      </c>
      <c r="AN2" s="18" t="s">
        <v>27</v>
      </c>
      <c r="AO2" s="18" t="s">
        <v>44</v>
      </c>
      <c r="AP2" s="18" t="s">
        <v>122</v>
      </c>
      <c r="AQ2" s="18" t="s">
        <v>1</v>
      </c>
    </row>
    <row r="3" spans="1:44" x14ac:dyDescent="0.3">
      <c r="A3" s="18" t="s">
        <v>121</v>
      </c>
      <c r="B3" s="18" t="s">
        <v>120</v>
      </c>
      <c r="C3" s="18" t="s">
        <v>119</v>
      </c>
      <c r="D3" s="18" t="s">
        <v>118</v>
      </c>
      <c r="E3" s="18" t="s">
        <v>117</v>
      </c>
      <c r="F3" s="19" t="s">
        <v>116</v>
      </c>
      <c r="G3" s="18" t="s">
        <v>115</v>
      </c>
      <c r="H3" s="18" t="s">
        <v>114</v>
      </c>
      <c r="I3" s="18" t="s">
        <v>113</v>
      </c>
      <c r="J3" s="18" t="s">
        <v>112</v>
      </c>
      <c r="K3" s="18" t="s">
        <v>111</v>
      </c>
      <c r="L3" s="18" t="s">
        <v>110</v>
      </c>
      <c r="M3" s="18" t="s">
        <v>109</v>
      </c>
      <c r="N3" s="18" t="s">
        <v>108</v>
      </c>
      <c r="O3" s="18" t="s">
        <v>107</v>
      </c>
      <c r="P3" s="18" t="s">
        <v>106</v>
      </c>
      <c r="Q3" s="18" t="s">
        <v>105</v>
      </c>
      <c r="R3" s="18" t="s">
        <v>104</v>
      </c>
      <c r="S3" s="18" t="s">
        <v>103</v>
      </c>
      <c r="T3" s="18" t="s">
        <v>102</v>
      </c>
      <c r="U3" s="18" t="s">
        <v>101</v>
      </c>
      <c r="V3" s="18" t="s">
        <v>100</v>
      </c>
      <c r="W3" s="18" t="s">
        <v>99</v>
      </c>
      <c r="X3" s="18" t="s">
        <v>98</v>
      </c>
      <c r="Y3" s="18" t="s">
        <v>97</v>
      </c>
      <c r="Z3" s="18" t="s">
        <v>96</v>
      </c>
      <c r="AA3" s="17" t="s">
        <v>95</v>
      </c>
      <c r="AB3" s="16" t="s">
        <v>94</v>
      </c>
      <c r="AC3" s="16" t="s">
        <v>93</v>
      </c>
      <c r="AD3" s="16" t="s">
        <v>92</v>
      </c>
      <c r="AE3" s="15" t="s">
        <v>91</v>
      </c>
      <c r="AF3" s="14" t="s">
        <v>90</v>
      </c>
      <c r="AG3" s="14" t="s">
        <v>89</v>
      </c>
      <c r="AK3" t="s">
        <v>88</v>
      </c>
      <c r="AL3" t="s">
        <v>87</v>
      </c>
    </row>
    <row r="4" spans="1:44" ht="107.25" customHeight="1" x14ac:dyDescent="0.3">
      <c r="A4" t="s">
        <v>86</v>
      </c>
      <c r="B4" t="s">
        <v>85</v>
      </c>
      <c r="C4" t="s">
        <v>85</v>
      </c>
      <c r="D4" t="s">
        <v>84</v>
      </c>
      <c r="E4" t="s">
        <v>83</v>
      </c>
      <c r="F4" s="7">
        <v>177423</v>
      </c>
      <c r="G4">
        <v>462925</v>
      </c>
      <c r="H4">
        <v>629428000000</v>
      </c>
      <c r="I4" t="s">
        <v>13</v>
      </c>
      <c r="J4" t="s">
        <v>12</v>
      </c>
      <c r="K4" t="s">
        <v>57</v>
      </c>
      <c r="L4" t="s">
        <v>57</v>
      </c>
      <c r="N4" t="s">
        <v>10</v>
      </c>
      <c r="O4" t="s">
        <v>11</v>
      </c>
      <c r="P4" t="s">
        <v>10</v>
      </c>
      <c r="Q4" t="s">
        <v>11</v>
      </c>
      <c r="R4" t="s">
        <v>10</v>
      </c>
      <c r="S4" t="s">
        <v>11</v>
      </c>
      <c r="T4" t="s">
        <v>10</v>
      </c>
      <c r="U4" t="s">
        <v>82</v>
      </c>
      <c r="V4" t="s">
        <v>8</v>
      </c>
      <c r="W4" t="s">
        <v>7</v>
      </c>
      <c r="AA4" s="6" t="s">
        <v>3</v>
      </c>
      <c r="AB4" t="s">
        <v>81</v>
      </c>
      <c r="AD4" t="s">
        <v>3</v>
      </c>
      <c r="AE4" t="s">
        <v>80</v>
      </c>
      <c r="AF4" s="4" t="s">
        <v>1</v>
      </c>
      <c r="AG4" s="23" t="s">
        <v>79</v>
      </c>
      <c r="AH4" s="23"/>
      <c r="AI4" s="23"/>
      <c r="AJ4" s="23"/>
      <c r="AK4" s="3" t="s">
        <v>52</v>
      </c>
      <c r="AL4" s="2">
        <v>45</v>
      </c>
      <c r="AM4">
        <f>COUNTIF($AF$4:$AF$12,"God")</f>
        <v>0</v>
      </c>
      <c r="AN4">
        <f>COUNTIF($AF$4:$AF$12,"Middel 1 Ringe data")</f>
        <v>2</v>
      </c>
      <c r="AO4">
        <f>COUNTIF($AF$4:$AF$47,"Middel 2 Middel lokalitet")</f>
        <v>1</v>
      </c>
      <c r="AP4">
        <f>COUNTIF($AF$4:$AF$47,"Middel 3 Fysiske forhold")</f>
        <v>0</v>
      </c>
      <c r="AQ4">
        <f>COUNTIF($AF$4:$AF$47,"Ikke egnet")</f>
        <v>6</v>
      </c>
      <c r="AR4">
        <f>SUM(AM4:AQ4)</f>
        <v>9</v>
      </c>
    </row>
    <row r="5" spans="1:44" ht="62.25" customHeight="1" x14ac:dyDescent="0.3">
      <c r="A5" t="s">
        <v>78</v>
      </c>
      <c r="B5" t="s">
        <v>77</v>
      </c>
      <c r="C5" t="s">
        <v>77</v>
      </c>
      <c r="D5" t="s">
        <v>15</v>
      </c>
      <c r="E5" t="s">
        <v>76</v>
      </c>
      <c r="F5" s="7">
        <v>65761.3</v>
      </c>
      <c r="G5">
        <v>553522</v>
      </c>
      <c r="H5">
        <v>631733000000</v>
      </c>
      <c r="I5" t="s">
        <v>13</v>
      </c>
      <c r="J5" t="s">
        <v>12</v>
      </c>
      <c r="K5">
        <v>1950</v>
      </c>
      <c r="L5">
        <v>1969</v>
      </c>
      <c r="N5" t="s">
        <v>11</v>
      </c>
      <c r="O5" t="s">
        <v>10</v>
      </c>
      <c r="P5" t="s">
        <v>10</v>
      </c>
      <c r="Q5" t="s">
        <v>11</v>
      </c>
      <c r="R5" t="s">
        <v>10</v>
      </c>
      <c r="S5" t="s">
        <v>10</v>
      </c>
      <c r="T5" t="s">
        <v>10</v>
      </c>
      <c r="U5" t="s">
        <v>75</v>
      </c>
      <c r="V5" t="s">
        <v>74</v>
      </c>
      <c r="W5" t="s">
        <v>7</v>
      </c>
      <c r="Y5" t="s">
        <v>73</v>
      </c>
      <c r="AA5" s="6" t="s">
        <v>3</v>
      </c>
      <c r="AB5" s="5" t="s">
        <v>5</v>
      </c>
      <c r="AC5" s="5" t="s">
        <v>72</v>
      </c>
      <c r="AD5" s="5" t="s">
        <v>3</v>
      </c>
      <c r="AE5" s="5" t="s">
        <v>71</v>
      </c>
      <c r="AF5" s="4" t="s">
        <v>1</v>
      </c>
      <c r="AG5" s="23" t="s">
        <v>70</v>
      </c>
      <c r="AH5" s="23"/>
      <c r="AI5" s="23"/>
      <c r="AJ5" s="23"/>
      <c r="AK5" s="3">
        <v>59</v>
      </c>
      <c r="AL5" s="2">
        <v>103125</v>
      </c>
    </row>
    <row r="6" spans="1:44" ht="109.5" customHeight="1" x14ac:dyDescent="0.3">
      <c r="A6" t="s">
        <v>69</v>
      </c>
      <c r="B6" t="s">
        <v>68</v>
      </c>
      <c r="C6" t="s">
        <v>68</v>
      </c>
      <c r="D6" t="s">
        <v>15</v>
      </c>
      <c r="E6" t="s">
        <v>67</v>
      </c>
      <c r="F6" s="7">
        <v>37909</v>
      </c>
      <c r="G6">
        <v>554408</v>
      </c>
      <c r="H6">
        <v>631432000000</v>
      </c>
      <c r="I6" t="s">
        <v>13</v>
      </c>
      <c r="J6" t="s">
        <v>12</v>
      </c>
      <c r="K6">
        <v>1955</v>
      </c>
      <c r="L6">
        <v>1973</v>
      </c>
      <c r="N6" t="s">
        <v>10</v>
      </c>
      <c r="O6" t="s">
        <v>11</v>
      </c>
      <c r="P6" t="s">
        <v>10</v>
      </c>
      <c r="Q6" t="s">
        <v>11</v>
      </c>
      <c r="R6" t="s">
        <v>10</v>
      </c>
      <c r="S6" t="s">
        <v>11</v>
      </c>
      <c r="T6" t="s">
        <v>10</v>
      </c>
      <c r="U6" t="s">
        <v>66</v>
      </c>
      <c r="V6" t="s">
        <v>55</v>
      </c>
      <c r="W6" t="s">
        <v>7</v>
      </c>
      <c r="Y6" t="s">
        <v>65</v>
      </c>
      <c r="AA6" s="6" t="s">
        <v>3</v>
      </c>
      <c r="AB6" s="5" t="s">
        <v>64</v>
      </c>
      <c r="AC6" s="5" t="s">
        <v>63</v>
      </c>
      <c r="AD6" s="5" t="s">
        <v>3</v>
      </c>
      <c r="AE6" s="5" t="s">
        <v>62</v>
      </c>
      <c r="AF6" s="4" t="s">
        <v>1</v>
      </c>
      <c r="AG6" s="24" t="s">
        <v>61</v>
      </c>
      <c r="AH6" s="24"/>
      <c r="AI6" s="24"/>
      <c r="AJ6" s="24"/>
      <c r="AK6" s="3">
        <v>44</v>
      </c>
      <c r="AL6" s="2">
        <v>225000</v>
      </c>
    </row>
    <row r="7" spans="1:44" ht="73.5" customHeight="1" x14ac:dyDescent="0.3">
      <c r="A7" t="s">
        <v>60</v>
      </c>
      <c r="B7" t="s">
        <v>59</v>
      </c>
      <c r="C7" t="s">
        <v>59</v>
      </c>
      <c r="D7" t="s">
        <v>15</v>
      </c>
      <c r="E7" t="s">
        <v>58</v>
      </c>
      <c r="F7" s="7">
        <v>23735.439999999999</v>
      </c>
      <c r="G7">
        <v>480752</v>
      </c>
      <c r="H7">
        <v>631309000000</v>
      </c>
      <c r="I7" t="s">
        <v>13</v>
      </c>
      <c r="J7" t="s">
        <v>12</v>
      </c>
      <c r="K7" t="s">
        <v>57</v>
      </c>
      <c r="L7">
        <v>1970</v>
      </c>
      <c r="N7" t="s">
        <v>10</v>
      </c>
      <c r="O7" t="s">
        <v>10</v>
      </c>
      <c r="P7" t="s">
        <v>10</v>
      </c>
      <c r="Q7" t="s">
        <v>11</v>
      </c>
      <c r="R7" t="s">
        <v>11</v>
      </c>
      <c r="S7" t="s">
        <v>10</v>
      </c>
      <c r="T7" t="s">
        <v>10</v>
      </c>
      <c r="U7" t="s">
        <v>56</v>
      </c>
      <c r="V7" t="s">
        <v>55</v>
      </c>
      <c r="W7" t="s">
        <v>7</v>
      </c>
      <c r="AA7" s="12" t="s">
        <v>46</v>
      </c>
      <c r="AB7" t="s">
        <v>54</v>
      </c>
      <c r="AC7" t="s">
        <v>20</v>
      </c>
      <c r="AD7" t="s">
        <v>3</v>
      </c>
      <c r="AE7" s="5" t="s">
        <v>2</v>
      </c>
      <c r="AF7" s="13" t="s">
        <v>27</v>
      </c>
      <c r="AG7" s="23" t="s">
        <v>53</v>
      </c>
      <c r="AH7" s="23"/>
      <c r="AI7" s="23"/>
      <c r="AJ7" s="23"/>
      <c r="AK7" s="3">
        <v>71</v>
      </c>
      <c r="AL7" s="2" t="s">
        <v>52</v>
      </c>
    </row>
    <row r="8" spans="1:44" ht="75" customHeight="1" x14ac:dyDescent="0.3">
      <c r="A8" t="s">
        <v>51</v>
      </c>
      <c r="B8" t="s">
        <v>50</v>
      </c>
      <c r="C8" t="s">
        <v>50</v>
      </c>
      <c r="D8" t="s">
        <v>15</v>
      </c>
      <c r="E8" t="s">
        <v>49</v>
      </c>
      <c r="F8" s="7">
        <v>18522.900000000001</v>
      </c>
      <c r="G8">
        <v>552495</v>
      </c>
      <c r="H8">
        <v>63325000000</v>
      </c>
      <c r="I8" t="s">
        <v>13</v>
      </c>
      <c r="J8" t="s">
        <v>12</v>
      </c>
      <c r="K8">
        <v>1963</v>
      </c>
      <c r="L8">
        <v>1970</v>
      </c>
      <c r="N8" t="s">
        <v>11</v>
      </c>
      <c r="O8" t="s">
        <v>11</v>
      </c>
      <c r="P8" t="s">
        <v>10</v>
      </c>
      <c r="Q8" t="s">
        <v>11</v>
      </c>
      <c r="R8" t="s">
        <v>10</v>
      </c>
      <c r="S8" t="s">
        <v>11</v>
      </c>
      <c r="T8" t="s">
        <v>10</v>
      </c>
      <c r="U8" t="s">
        <v>9</v>
      </c>
      <c r="V8" t="s">
        <v>8</v>
      </c>
      <c r="W8" t="s">
        <v>7</v>
      </c>
      <c r="AA8" s="12" t="s">
        <v>46</v>
      </c>
      <c r="AB8" t="s">
        <v>48</v>
      </c>
      <c r="AC8" t="s">
        <v>47</v>
      </c>
      <c r="AD8" t="s">
        <v>46</v>
      </c>
      <c r="AE8" s="5" t="s">
        <v>45</v>
      </c>
      <c r="AF8" s="11" t="s">
        <v>44</v>
      </c>
      <c r="AG8" s="23" t="s">
        <v>43</v>
      </c>
      <c r="AH8" s="23"/>
      <c r="AI8" s="23"/>
      <c r="AJ8" s="23"/>
      <c r="AK8" s="3">
        <v>45</v>
      </c>
      <c r="AL8" s="2">
        <v>46500</v>
      </c>
    </row>
    <row r="9" spans="1:44" ht="89.25" customHeight="1" x14ac:dyDescent="0.3">
      <c r="A9" t="s">
        <v>42</v>
      </c>
      <c r="B9" t="s">
        <v>41</v>
      </c>
      <c r="C9" t="s">
        <v>41</v>
      </c>
      <c r="D9" t="s">
        <v>15</v>
      </c>
      <c r="E9" t="s">
        <v>40</v>
      </c>
      <c r="F9" s="7">
        <v>11330.2</v>
      </c>
      <c r="G9">
        <v>559932</v>
      </c>
      <c r="H9">
        <v>629232000000</v>
      </c>
      <c r="I9" t="s">
        <v>13</v>
      </c>
      <c r="J9" t="s">
        <v>12</v>
      </c>
      <c r="K9">
        <v>1961</v>
      </c>
      <c r="L9">
        <v>1970</v>
      </c>
      <c r="N9" t="s">
        <v>10</v>
      </c>
      <c r="O9" t="s">
        <v>10</v>
      </c>
      <c r="P9" t="s">
        <v>10</v>
      </c>
      <c r="Q9" t="s">
        <v>11</v>
      </c>
      <c r="R9" t="s">
        <v>10</v>
      </c>
      <c r="S9" t="s">
        <v>11</v>
      </c>
      <c r="T9" t="s">
        <v>10</v>
      </c>
      <c r="U9" t="s">
        <v>9</v>
      </c>
      <c r="V9" t="s">
        <v>8</v>
      </c>
      <c r="W9" t="s">
        <v>7</v>
      </c>
      <c r="X9" t="s">
        <v>39</v>
      </c>
      <c r="Y9" t="s">
        <v>38</v>
      </c>
      <c r="AA9" s="6" t="s">
        <v>3</v>
      </c>
      <c r="AB9" s="5" t="s">
        <v>37</v>
      </c>
      <c r="AC9" s="5" t="s">
        <v>36</v>
      </c>
      <c r="AD9" s="5" t="s">
        <v>3</v>
      </c>
      <c r="AE9" s="5" t="s">
        <v>35</v>
      </c>
      <c r="AF9" s="4" t="s">
        <v>1</v>
      </c>
      <c r="AG9" s="23" t="s">
        <v>34</v>
      </c>
      <c r="AH9" s="23"/>
      <c r="AI9" s="23"/>
      <c r="AJ9" s="23"/>
      <c r="AK9" s="3">
        <v>64</v>
      </c>
      <c r="AL9" s="2">
        <v>36000</v>
      </c>
    </row>
    <row r="10" spans="1:44" ht="108.75" customHeight="1" x14ac:dyDescent="0.3">
      <c r="A10" t="s">
        <v>33</v>
      </c>
      <c r="B10" t="s">
        <v>32</v>
      </c>
      <c r="C10" t="s">
        <v>32</v>
      </c>
      <c r="D10" t="s">
        <v>15</v>
      </c>
      <c r="E10" t="s">
        <v>31</v>
      </c>
      <c r="F10" s="7">
        <v>11134.2</v>
      </c>
      <c r="G10">
        <v>528646</v>
      </c>
      <c r="H10">
        <v>633261000000</v>
      </c>
      <c r="I10" t="s">
        <v>13</v>
      </c>
      <c r="J10" t="s">
        <v>12</v>
      </c>
      <c r="K10">
        <v>1960</v>
      </c>
      <c r="L10">
        <v>1985</v>
      </c>
      <c r="N10" t="s">
        <v>10</v>
      </c>
      <c r="O10" t="s">
        <v>10</v>
      </c>
      <c r="P10" t="s">
        <v>10</v>
      </c>
      <c r="Q10" t="s">
        <v>11</v>
      </c>
      <c r="R10" t="s">
        <v>10</v>
      </c>
      <c r="S10" t="s">
        <v>10</v>
      </c>
      <c r="T10" t="s">
        <v>10</v>
      </c>
      <c r="U10" t="s">
        <v>30</v>
      </c>
      <c r="V10" t="s">
        <v>29</v>
      </c>
      <c r="W10" t="s">
        <v>7</v>
      </c>
      <c r="AA10" s="6" t="s">
        <v>3</v>
      </c>
      <c r="AB10" t="s">
        <v>28</v>
      </c>
      <c r="AC10" t="s">
        <v>4</v>
      </c>
      <c r="AD10" t="s">
        <v>3</v>
      </c>
      <c r="AE10" t="s">
        <v>2</v>
      </c>
      <c r="AF10" s="10" t="s">
        <v>27</v>
      </c>
      <c r="AG10" s="23" t="s">
        <v>26</v>
      </c>
      <c r="AH10" s="23"/>
      <c r="AI10" s="23"/>
      <c r="AJ10" s="23"/>
      <c r="AK10" s="3">
        <v>42.5</v>
      </c>
      <c r="AL10" s="2">
        <v>63000</v>
      </c>
    </row>
    <row r="11" spans="1:44" ht="88.5" customHeight="1" x14ac:dyDescent="0.3">
      <c r="A11" s="8" t="s">
        <v>25</v>
      </c>
      <c r="B11" s="8" t="s">
        <v>24</v>
      </c>
      <c r="C11" s="8" t="s">
        <v>24</v>
      </c>
      <c r="D11" s="8" t="s">
        <v>15</v>
      </c>
      <c r="E11" s="8" t="s">
        <v>23</v>
      </c>
      <c r="F11" s="9">
        <v>7574.7950000000001</v>
      </c>
      <c r="G11" s="8">
        <v>470790439</v>
      </c>
      <c r="H11" s="8">
        <v>6304708859</v>
      </c>
      <c r="I11" s="8" t="s">
        <v>13</v>
      </c>
      <c r="J11" s="8" t="s">
        <v>12</v>
      </c>
      <c r="K11" s="8">
        <v>1943</v>
      </c>
      <c r="L11" s="8">
        <v>1968</v>
      </c>
      <c r="M11" s="8"/>
      <c r="N11" s="8" t="s">
        <v>10</v>
      </c>
      <c r="O11" s="8" t="s">
        <v>10</v>
      </c>
      <c r="P11" s="8" t="s">
        <v>10</v>
      </c>
      <c r="Q11" s="8" t="s">
        <v>11</v>
      </c>
      <c r="R11" s="8" t="s">
        <v>10</v>
      </c>
      <c r="S11" s="8" t="s">
        <v>10</v>
      </c>
      <c r="T11" s="8" t="s">
        <v>10</v>
      </c>
      <c r="U11" s="8" t="s">
        <v>9</v>
      </c>
      <c r="V11" s="8" t="s">
        <v>8</v>
      </c>
      <c r="W11" s="8" t="s">
        <v>7</v>
      </c>
      <c r="X11" s="8" t="s">
        <v>22</v>
      </c>
      <c r="Y11" s="8"/>
      <c r="Z11" s="8"/>
      <c r="AA11" s="6" t="s">
        <v>3</v>
      </c>
      <c r="AB11" s="5" t="s">
        <v>21</v>
      </c>
      <c r="AC11" s="5" t="s">
        <v>20</v>
      </c>
      <c r="AD11" s="5" t="s">
        <v>3</v>
      </c>
      <c r="AE11" s="5" t="s">
        <v>19</v>
      </c>
      <c r="AF11" s="4" t="s">
        <v>1</v>
      </c>
      <c r="AG11" s="23" t="s">
        <v>18</v>
      </c>
      <c r="AH11" s="23"/>
      <c r="AI11" s="23"/>
      <c r="AJ11" s="23"/>
      <c r="AK11" s="3">
        <v>60.5</v>
      </c>
      <c r="AL11" s="2">
        <v>33600</v>
      </c>
    </row>
    <row r="12" spans="1:44" ht="120.75" customHeight="1" x14ac:dyDescent="0.3">
      <c r="A12" t="s">
        <v>17</v>
      </c>
      <c r="B12" t="s">
        <v>16</v>
      </c>
      <c r="C12" t="s">
        <v>16</v>
      </c>
      <c r="D12" t="s">
        <v>15</v>
      </c>
      <c r="E12" t="s">
        <v>14</v>
      </c>
      <c r="F12" s="7">
        <v>5547.53</v>
      </c>
      <c r="G12">
        <v>507718</v>
      </c>
      <c r="H12">
        <v>633052000000</v>
      </c>
      <c r="I12" t="s">
        <v>13</v>
      </c>
      <c r="J12" t="s">
        <v>12</v>
      </c>
      <c r="K12">
        <v>1945</v>
      </c>
      <c r="L12">
        <v>1970</v>
      </c>
      <c r="N12" t="s">
        <v>10</v>
      </c>
      <c r="O12" t="s">
        <v>10</v>
      </c>
      <c r="P12" t="s">
        <v>10</v>
      </c>
      <c r="Q12" t="s">
        <v>11</v>
      </c>
      <c r="R12" t="s">
        <v>10</v>
      </c>
      <c r="S12" t="s">
        <v>11</v>
      </c>
      <c r="T12" t="s">
        <v>10</v>
      </c>
      <c r="U12" t="s">
        <v>9</v>
      </c>
      <c r="V12" t="s">
        <v>8</v>
      </c>
      <c r="W12" t="s">
        <v>7</v>
      </c>
      <c r="X12" t="s">
        <v>6</v>
      </c>
      <c r="AA12" s="6" t="s">
        <v>3</v>
      </c>
      <c r="AB12" s="5" t="s">
        <v>5</v>
      </c>
      <c r="AC12" s="5" t="s">
        <v>4</v>
      </c>
      <c r="AD12" s="5" t="s">
        <v>3</v>
      </c>
      <c r="AE12" s="5" t="s">
        <v>2</v>
      </c>
      <c r="AF12" s="4" t="s">
        <v>1</v>
      </c>
      <c r="AG12" s="23" t="s">
        <v>0</v>
      </c>
      <c r="AH12" s="23"/>
      <c r="AI12" s="23"/>
      <c r="AJ12" s="23"/>
      <c r="AK12" s="3">
        <v>58.5</v>
      </c>
      <c r="AL12" s="2">
        <v>24000</v>
      </c>
    </row>
    <row r="13" spans="1:44" x14ac:dyDescent="0.3">
      <c r="AF13">
        <f>13-4</f>
        <v>9</v>
      </c>
    </row>
  </sheetData>
  <sheetProtection sheet="1" objects="1" scenarios="1"/>
  <mergeCells count="13">
    <mergeCell ref="A1:Z1"/>
    <mergeCell ref="AA1:AE1"/>
    <mergeCell ref="AF1:AL1"/>
    <mergeCell ref="AM1:AQ1"/>
    <mergeCell ref="AG4:AJ4"/>
    <mergeCell ref="AG5:AJ5"/>
    <mergeCell ref="AG12:AJ12"/>
    <mergeCell ref="AG6:AJ6"/>
    <mergeCell ref="AG7:AJ7"/>
    <mergeCell ref="AG8:AJ8"/>
    <mergeCell ref="AG9:AJ9"/>
    <mergeCell ref="AG10:AJ10"/>
    <mergeCell ref="AG11:AJ11"/>
  </mergeCells>
  <conditionalFormatting sqref="AF4">
    <cfRule type="containsText" dxfId="42" priority="38" operator="containsText" text="Mulig">
      <formula>NOT(ISERROR(SEARCH("Mulig",AF4)))</formula>
    </cfRule>
    <cfRule type="containsText" dxfId="41" priority="39" operator="containsText" text="Ikke egnet">
      <formula>NOT(ISERROR(SEARCH("Ikke egnet",AF4)))</formula>
    </cfRule>
    <cfRule type="containsText" dxfId="40" priority="40" operator="containsText" text="Egnet">
      <formula>NOT(ISERROR(SEARCH("Egnet",AF4)))</formula>
    </cfRule>
    <cfRule type="containsText" dxfId="39" priority="41" operator="containsText" text="Ikke egnet">
      <formula>NOT(ISERROR(SEARCH("Ikke egnet",AF4)))</formula>
    </cfRule>
    <cfRule type="containsText" dxfId="38" priority="42" operator="containsText" text="Egnet">
      <formula>NOT(ISERROR(SEARCH("Egnet",AF4)))</formula>
    </cfRule>
    <cfRule type="containsText" dxfId="37" priority="43" operator="containsText" text="Ikke egnet">
      <formula>NOT(ISERROR(SEARCH("Ikke egnet",AF4)))</formula>
    </cfRule>
  </conditionalFormatting>
  <conditionalFormatting sqref="AF5">
    <cfRule type="containsText" dxfId="36" priority="32" operator="containsText" text="Mulig">
      <formula>NOT(ISERROR(SEARCH("Mulig",AF5)))</formula>
    </cfRule>
    <cfRule type="containsText" dxfId="35" priority="33" operator="containsText" text="Ikke egnet">
      <formula>NOT(ISERROR(SEARCH("Ikke egnet",AF5)))</formula>
    </cfRule>
    <cfRule type="containsText" dxfId="34" priority="34" operator="containsText" text="Egnet">
      <formula>NOT(ISERROR(SEARCH("Egnet",AF5)))</formula>
    </cfRule>
    <cfRule type="containsText" dxfId="33" priority="35" operator="containsText" text="Ikke egnet">
      <formula>NOT(ISERROR(SEARCH("Ikke egnet",AF5)))</formula>
    </cfRule>
    <cfRule type="containsText" dxfId="32" priority="36" operator="containsText" text="Egnet">
      <formula>NOT(ISERROR(SEARCH("Egnet",AF5)))</formula>
    </cfRule>
    <cfRule type="containsText" dxfId="31" priority="37" operator="containsText" text="Ikke egnet">
      <formula>NOT(ISERROR(SEARCH("Ikke egnet",AF5)))</formula>
    </cfRule>
  </conditionalFormatting>
  <conditionalFormatting sqref="AF6">
    <cfRule type="containsText" dxfId="30" priority="26" operator="containsText" text="Mulig">
      <formula>NOT(ISERROR(SEARCH("Mulig",AF6)))</formula>
    </cfRule>
    <cfRule type="containsText" dxfId="29" priority="27" operator="containsText" text="Ikke egnet">
      <formula>NOT(ISERROR(SEARCH("Ikke egnet",AF6)))</formula>
    </cfRule>
    <cfRule type="containsText" dxfId="28" priority="28" operator="containsText" text="Egnet">
      <formula>NOT(ISERROR(SEARCH("Egnet",AF6)))</formula>
    </cfRule>
    <cfRule type="containsText" dxfId="27" priority="29" operator="containsText" text="Ikke egnet">
      <formula>NOT(ISERROR(SEARCH("Ikke egnet",AF6)))</formula>
    </cfRule>
    <cfRule type="containsText" dxfId="26" priority="30" operator="containsText" text="Egnet">
      <formula>NOT(ISERROR(SEARCH("Egnet",AF6)))</formula>
    </cfRule>
    <cfRule type="containsText" dxfId="25" priority="31" operator="containsText" text="Ikke egnet">
      <formula>NOT(ISERROR(SEARCH("Ikke egnet",AF6)))</formula>
    </cfRule>
  </conditionalFormatting>
  <conditionalFormatting sqref="AF9">
    <cfRule type="containsText" dxfId="24" priority="20" operator="containsText" text="Mulig">
      <formula>NOT(ISERROR(SEARCH("Mulig",AF9)))</formula>
    </cfRule>
    <cfRule type="containsText" dxfId="23" priority="21" operator="containsText" text="Ikke egnet">
      <formula>NOT(ISERROR(SEARCH("Ikke egnet",AF9)))</formula>
    </cfRule>
    <cfRule type="containsText" dxfId="22" priority="22" operator="containsText" text="Egnet">
      <formula>NOT(ISERROR(SEARCH("Egnet",AF9)))</formula>
    </cfRule>
    <cfRule type="containsText" dxfId="21" priority="23" operator="containsText" text="Ikke egnet">
      <formula>NOT(ISERROR(SEARCH("Ikke egnet",AF9)))</formula>
    </cfRule>
    <cfRule type="containsText" dxfId="20" priority="24" operator="containsText" text="Egnet">
      <formula>NOT(ISERROR(SEARCH("Egnet",AF9)))</formula>
    </cfRule>
    <cfRule type="containsText" dxfId="19" priority="25" operator="containsText" text="Ikke egnet">
      <formula>NOT(ISERROR(SEARCH("Ikke egnet",AF9)))</formula>
    </cfRule>
  </conditionalFormatting>
  <conditionalFormatting sqref="AF10">
    <cfRule type="containsText" dxfId="18" priority="13" operator="containsText" text="Middel">
      <formula>NOT(ISERROR(SEARCH("Middel",AF10)))</formula>
    </cfRule>
    <cfRule type="containsText" dxfId="17" priority="14" operator="containsText" text="Mulig">
      <formula>NOT(ISERROR(SEARCH("Mulig",AF10)))</formula>
    </cfRule>
    <cfRule type="containsText" dxfId="16" priority="15" operator="containsText" text="Ikke egnet">
      <formula>NOT(ISERROR(SEARCH("Ikke egnet",AF10)))</formula>
    </cfRule>
    <cfRule type="containsText" dxfId="15" priority="16" operator="containsText" text="Egnet">
      <formula>NOT(ISERROR(SEARCH("Egnet",AF10)))</formula>
    </cfRule>
    <cfRule type="containsText" dxfId="14" priority="17" operator="containsText" text="Ikke egnet">
      <formula>NOT(ISERROR(SEARCH("Ikke egnet",AF10)))</formula>
    </cfRule>
    <cfRule type="containsText" dxfId="13" priority="18" operator="containsText" text="Egnet">
      <formula>NOT(ISERROR(SEARCH("Egnet",AF10)))</formula>
    </cfRule>
    <cfRule type="containsText" dxfId="12" priority="19" operator="containsText" text="Ikke egnet">
      <formula>NOT(ISERROR(SEARCH("Ikke egnet",AF10)))</formula>
    </cfRule>
  </conditionalFormatting>
  <conditionalFormatting sqref="AF11">
    <cfRule type="containsText" dxfId="11" priority="7" operator="containsText" text="Mulig">
      <formula>NOT(ISERROR(SEARCH("Mulig",AF11)))</formula>
    </cfRule>
    <cfRule type="containsText" dxfId="10" priority="8" operator="containsText" text="Ikke egnet">
      <formula>NOT(ISERROR(SEARCH("Ikke egnet",AF11)))</formula>
    </cfRule>
    <cfRule type="containsText" dxfId="9" priority="9" operator="containsText" text="Egnet">
      <formula>NOT(ISERROR(SEARCH("Egnet",AF11)))</formula>
    </cfRule>
    <cfRule type="containsText" dxfId="8" priority="10" operator="containsText" text="Ikke egnet">
      <formula>NOT(ISERROR(SEARCH("Ikke egnet",AF11)))</formula>
    </cfRule>
    <cfRule type="containsText" dxfId="7" priority="11" operator="containsText" text="Egnet">
      <formula>NOT(ISERROR(SEARCH("Egnet",AF11)))</formula>
    </cfRule>
    <cfRule type="containsText" dxfId="6" priority="12" operator="containsText" text="Ikke egnet">
      <formula>NOT(ISERROR(SEARCH("Ikke egnet",AF11)))</formula>
    </cfRule>
  </conditionalFormatting>
  <conditionalFormatting sqref="AF12">
    <cfRule type="containsText" dxfId="5" priority="1" operator="containsText" text="Mulig">
      <formula>NOT(ISERROR(SEARCH("Mulig",AF12)))</formula>
    </cfRule>
    <cfRule type="containsText" dxfId="4" priority="2" operator="containsText" text="Ikke egnet">
      <formula>NOT(ISERROR(SEARCH("Ikke egnet",AF12)))</formula>
    </cfRule>
    <cfRule type="containsText" dxfId="3" priority="3" operator="containsText" text="Egnet">
      <formula>NOT(ISERROR(SEARCH("Egnet",AF12)))</formula>
    </cfRule>
    <cfRule type="containsText" dxfId="2" priority="4" operator="containsText" text="Ikke egnet">
      <formula>NOT(ISERROR(SEARCH("Ikke egnet",AF12)))</formula>
    </cfRule>
    <cfRule type="containsText" dxfId="1" priority="5" operator="containsText" text="Egnet">
      <formula>NOT(ISERROR(SEARCH("Egnet",AF12)))</formula>
    </cfRule>
    <cfRule type="containsText" dxfId="0" priority="6" operator="containsText" text="Ikke egnet">
      <formula>NOT(ISERROR(SEARCH("Ikke egnet",AF12)))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RN (2)</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Thea Bang Schou Jensen</dc:creator>
  <cp:lastModifiedBy>Monica Nielsen</cp:lastModifiedBy>
  <dcterms:created xsi:type="dcterms:W3CDTF">2016-07-13T11:44:49Z</dcterms:created>
  <dcterms:modified xsi:type="dcterms:W3CDTF">2023-08-03T12:37:08Z</dcterms:modified>
</cp:coreProperties>
</file>