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280344\Desktop\Dokumenter til hjemmeside\Risikohåndbog hjemmeside\"/>
    </mc:Choice>
  </mc:AlternateContent>
  <bookViews>
    <workbookView xWindow="14505" yWindow="-15" windowWidth="14310" windowHeight="14640"/>
  </bookViews>
  <sheets>
    <sheet name="Introduktion og vejledning" sheetId="8" r:id="rId1"/>
    <sheet name="1 Sumformel" sheetId="1" r:id="rId2"/>
    <sheet name="2 Gødning" sheetId="2" r:id="rId3"/>
    <sheet name="3 Del 1 Stofkategorier" sheetId="3" r:id="rId4"/>
    <sheet name="4 Del 2 Navngivne stoffer" sheetId="4" r:id="rId5"/>
    <sheet name="Opslag kategorier" sheetId="6" state="hidden" r:id="rId6"/>
    <sheet name="Opslag navngivne" sheetId="5" state="hidden" r:id="rId7"/>
    <sheet name="Hjælpeark" sheetId="7" state="hidden" r:id="rId8"/>
  </sheets>
  <definedNames>
    <definedName name="_xlnm.Print_Area" localSheetId="2">'2 Gødning'!$A$1:$S$67</definedName>
    <definedName name="_xlnm.Print_Area" localSheetId="3">'3 Del 1 Stofkategorier'!$A$1:$E$47</definedName>
    <definedName name="_xlnm.Print_Area" localSheetId="4">'4 Del 2 Navngivne stoffer'!$A$1:$K$77</definedName>
  </definedNames>
  <calcPr calcId="162913"/>
</workbook>
</file>

<file path=xl/calcChain.xml><?xml version="1.0" encoding="utf-8"?>
<calcChain xmlns="http://schemas.openxmlformats.org/spreadsheetml/2006/main">
  <c r="Q47" i="1" l="1"/>
  <c r="P47" i="1"/>
  <c r="O47" i="1"/>
  <c r="N47" i="1"/>
  <c r="M47" i="1"/>
  <c r="L47" i="1"/>
  <c r="K47" i="1"/>
  <c r="J47" i="1"/>
  <c r="Q46" i="1"/>
  <c r="P46" i="1"/>
  <c r="O46" i="1"/>
  <c r="N46" i="1"/>
  <c r="M46" i="1"/>
  <c r="L46" i="1"/>
  <c r="K46" i="1"/>
  <c r="J46" i="1"/>
  <c r="Q45" i="1"/>
  <c r="P45" i="1"/>
  <c r="O45" i="1"/>
  <c r="N45" i="1"/>
  <c r="M45" i="1"/>
  <c r="L45" i="1"/>
  <c r="K45" i="1"/>
  <c r="J45" i="1"/>
  <c r="Q44" i="1"/>
  <c r="P44" i="1"/>
  <c r="O44" i="1"/>
  <c r="N44" i="1"/>
  <c r="M44" i="1"/>
  <c r="L44" i="1"/>
  <c r="K44" i="1"/>
  <c r="J44" i="1"/>
  <c r="Q43" i="1"/>
  <c r="P43" i="1"/>
  <c r="O43" i="1"/>
  <c r="N43" i="1"/>
  <c r="M43" i="1"/>
  <c r="L43" i="1"/>
  <c r="K43" i="1"/>
  <c r="J43" i="1"/>
  <c r="Q42" i="1"/>
  <c r="P42" i="1"/>
  <c r="O42" i="1"/>
  <c r="N42" i="1"/>
  <c r="M42" i="1"/>
  <c r="L42" i="1"/>
  <c r="K42" i="1"/>
  <c r="J42" i="1"/>
  <c r="Q41" i="1"/>
  <c r="P41" i="1"/>
  <c r="O41" i="1"/>
  <c r="N41" i="1"/>
  <c r="M41" i="1"/>
  <c r="L41" i="1"/>
  <c r="K41" i="1"/>
  <c r="J41" i="1"/>
  <c r="Q40" i="1"/>
  <c r="P40" i="1"/>
  <c r="O40" i="1"/>
  <c r="N40" i="1"/>
  <c r="M40" i="1"/>
  <c r="L40" i="1"/>
  <c r="K40" i="1"/>
  <c r="J40" i="1"/>
  <c r="Q39" i="1"/>
  <c r="P39" i="1"/>
  <c r="O39" i="1"/>
  <c r="N39" i="1"/>
  <c r="M39" i="1"/>
  <c r="L39" i="1"/>
  <c r="K39" i="1"/>
  <c r="J39" i="1"/>
  <c r="Q38" i="1"/>
  <c r="P38" i="1"/>
  <c r="O38" i="1"/>
  <c r="N38" i="1"/>
  <c r="M38" i="1"/>
  <c r="L38" i="1"/>
  <c r="K38" i="1"/>
  <c r="J38" i="1"/>
  <c r="Q37" i="1"/>
  <c r="P37" i="1"/>
  <c r="O37" i="1"/>
  <c r="N37" i="1"/>
  <c r="M37" i="1"/>
  <c r="L37" i="1"/>
  <c r="K37" i="1"/>
  <c r="J37" i="1"/>
  <c r="Q36" i="1"/>
  <c r="P36" i="1"/>
  <c r="O36" i="1"/>
  <c r="N36" i="1"/>
  <c r="M36" i="1"/>
  <c r="L36" i="1"/>
  <c r="K36" i="1"/>
  <c r="J36" i="1"/>
  <c r="Q35" i="1"/>
  <c r="P35" i="1"/>
  <c r="O35" i="1"/>
  <c r="N35" i="1"/>
  <c r="M35" i="1"/>
  <c r="L35" i="1"/>
  <c r="K35" i="1"/>
  <c r="J35" i="1"/>
  <c r="Q34" i="1"/>
  <c r="P34" i="1"/>
  <c r="O34" i="1"/>
  <c r="N34" i="1"/>
  <c r="M34" i="1"/>
  <c r="L34" i="1"/>
  <c r="K34" i="1"/>
  <c r="J34" i="1"/>
  <c r="Q33" i="1"/>
  <c r="P33" i="1"/>
  <c r="O33" i="1"/>
  <c r="N33" i="1"/>
  <c r="M33" i="1"/>
  <c r="L33" i="1"/>
  <c r="K33" i="1"/>
  <c r="J33" i="1"/>
  <c r="Q32" i="1"/>
  <c r="P32" i="1"/>
  <c r="O32" i="1"/>
  <c r="N32" i="1"/>
  <c r="M32" i="1"/>
  <c r="L32" i="1"/>
  <c r="K32" i="1"/>
  <c r="J32" i="1"/>
  <c r="Q31" i="1"/>
  <c r="P31" i="1"/>
  <c r="O31" i="1"/>
  <c r="N31" i="1"/>
  <c r="M31" i="1"/>
  <c r="L31" i="1"/>
  <c r="K31" i="1"/>
  <c r="J31" i="1"/>
  <c r="Q30" i="1"/>
  <c r="P30" i="1"/>
  <c r="O30" i="1"/>
  <c r="N30" i="1"/>
  <c r="M30" i="1"/>
  <c r="L30" i="1"/>
  <c r="K30" i="1"/>
  <c r="J30" i="1"/>
  <c r="Q29" i="1"/>
  <c r="P29" i="1"/>
  <c r="O29" i="1"/>
  <c r="N29" i="1"/>
  <c r="M29" i="1"/>
  <c r="L29" i="1"/>
  <c r="K29" i="1"/>
  <c r="J29" i="1"/>
  <c r="Q28" i="1"/>
  <c r="P28" i="1"/>
  <c r="O28" i="1"/>
  <c r="N28" i="1"/>
  <c r="M28" i="1"/>
  <c r="L28" i="1"/>
  <c r="K28" i="1"/>
  <c r="J28" i="1"/>
  <c r="D5" i="2" l="1"/>
  <c r="D54" i="2" l="1"/>
  <c r="C54" i="2"/>
  <c r="D53" i="2"/>
  <c r="C53" i="2"/>
  <c r="D52" i="2"/>
  <c r="C52" i="2"/>
  <c r="D51" i="2"/>
  <c r="C51" i="2"/>
  <c r="D50" i="2"/>
  <c r="C50" i="2"/>
  <c r="D49" i="2"/>
  <c r="C49" i="2"/>
  <c r="D48" i="2"/>
  <c r="C48" i="2"/>
  <c r="D47" i="2"/>
  <c r="C47" i="2"/>
  <c r="D46" i="2"/>
  <c r="C46" i="2"/>
  <c r="D45" i="2"/>
  <c r="C45" i="2"/>
  <c r="C56" i="2" l="1"/>
  <c r="D56" i="2"/>
  <c r="N19" i="1"/>
  <c r="N18" i="1"/>
  <c r="N17" i="1"/>
  <c r="N16" i="1"/>
  <c r="N15" i="1"/>
  <c r="N14" i="1"/>
  <c r="N13" i="1"/>
  <c r="N12" i="1"/>
  <c r="N11" i="1"/>
  <c r="N10" i="1"/>
  <c r="N9" i="1"/>
  <c r="Q19" i="1" l="1"/>
  <c r="P19" i="1"/>
  <c r="O19" i="1"/>
  <c r="M19" i="1"/>
  <c r="L19" i="1"/>
  <c r="K19" i="1"/>
  <c r="J19" i="1"/>
  <c r="C19" i="1"/>
  <c r="A19" i="1"/>
  <c r="Q18" i="1"/>
  <c r="P18" i="1"/>
  <c r="O18" i="1"/>
  <c r="M18" i="1"/>
  <c r="L18" i="1"/>
  <c r="K18" i="1"/>
  <c r="J18" i="1"/>
  <c r="C18" i="1"/>
  <c r="A18" i="1"/>
  <c r="Q17" i="1"/>
  <c r="P17" i="1"/>
  <c r="O17" i="1"/>
  <c r="M17" i="1"/>
  <c r="L17" i="1"/>
  <c r="K17" i="1"/>
  <c r="J17" i="1"/>
  <c r="C17" i="1"/>
  <c r="A17" i="1"/>
  <c r="Q16" i="1"/>
  <c r="P16" i="1"/>
  <c r="O16" i="1"/>
  <c r="M16" i="1"/>
  <c r="L16" i="1"/>
  <c r="K16" i="1"/>
  <c r="J16" i="1"/>
  <c r="C16" i="1"/>
  <c r="A16" i="1"/>
  <c r="Q15" i="1"/>
  <c r="P15" i="1"/>
  <c r="O15" i="1"/>
  <c r="M15" i="1"/>
  <c r="L15" i="1"/>
  <c r="K15" i="1"/>
  <c r="J15" i="1"/>
  <c r="C15" i="1"/>
  <c r="A15" i="1"/>
  <c r="Q14" i="1"/>
  <c r="P14" i="1"/>
  <c r="O14" i="1"/>
  <c r="M14" i="1"/>
  <c r="L14" i="1"/>
  <c r="K14" i="1"/>
  <c r="J14" i="1"/>
  <c r="C14" i="1"/>
  <c r="A14" i="1"/>
  <c r="Q13" i="1"/>
  <c r="P13" i="1"/>
  <c r="O13" i="1"/>
  <c r="M13" i="1"/>
  <c r="L13" i="1"/>
  <c r="K13" i="1"/>
  <c r="J13" i="1"/>
  <c r="C13" i="1"/>
  <c r="A13" i="1"/>
  <c r="Q12" i="1"/>
  <c r="P12" i="1"/>
  <c r="O12" i="1"/>
  <c r="M12" i="1"/>
  <c r="L12" i="1"/>
  <c r="K12" i="1"/>
  <c r="J12" i="1"/>
  <c r="C12" i="1"/>
  <c r="A12" i="1"/>
  <c r="Q11" i="1"/>
  <c r="P11" i="1"/>
  <c r="O11" i="1"/>
  <c r="M11" i="1"/>
  <c r="L11" i="1"/>
  <c r="K11" i="1"/>
  <c r="J11" i="1"/>
  <c r="C11" i="1"/>
  <c r="A11" i="1"/>
  <c r="Q10" i="1"/>
  <c r="P10" i="1"/>
  <c r="O10" i="1"/>
  <c r="M10" i="1"/>
  <c r="L10" i="1"/>
  <c r="K10" i="1"/>
  <c r="J10" i="1"/>
  <c r="C10" i="1"/>
  <c r="A10" i="1"/>
  <c r="Q9" i="1"/>
  <c r="P9" i="1"/>
  <c r="O9" i="1"/>
  <c r="M9" i="1"/>
  <c r="L9" i="1"/>
  <c r="K9" i="1"/>
  <c r="J9" i="1"/>
  <c r="C9" i="1"/>
  <c r="A9" i="1"/>
  <c r="B21" i="1" l="1"/>
  <c r="C22" i="1"/>
  <c r="B29" i="7"/>
  <c r="C29" i="7" s="1"/>
  <c r="B28" i="7"/>
  <c r="C28" i="7" s="1"/>
  <c r="B27" i="7"/>
  <c r="C27" i="7" s="1"/>
  <c r="B26" i="7"/>
  <c r="C26" i="7" s="1"/>
  <c r="B25" i="7"/>
  <c r="C25" i="7" s="1"/>
  <c r="B24" i="7"/>
  <c r="C24" i="7" s="1"/>
  <c r="B23" i="7"/>
  <c r="C23" i="7" s="1"/>
  <c r="B22" i="7"/>
  <c r="C22" i="7" s="1"/>
  <c r="B21" i="7"/>
  <c r="C21" i="7" s="1"/>
  <c r="B20" i="7"/>
  <c r="C20" i="7" s="1"/>
  <c r="B19" i="7"/>
  <c r="C19" i="7" s="1"/>
  <c r="J50" i="1" l="1"/>
  <c r="N50" i="1"/>
  <c r="M50" i="1"/>
  <c r="P50" i="1"/>
  <c r="K50" i="1"/>
  <c r="O50" i="1"/>
  <c r="L50" i="1"/>
  <c r="Q50" i="1"/>
  <c r="D36" i="2"/>
  <c r="C36" i="2"/>
  <c r="D35" i="2"/>
  <c r="C35" i="2"/>
  <c r="D34" i="2"/>
  <c r="C34" i="2"/>
  <c r="D33" i="2"/>
  <c r="C33" i="2"/>
  <c r="D32" i="2"/>
  <c r="C32" i="2"/>
  <c r="D31" i="2"/>
  <c r="C31" i="2"/>
  <c r="D30" i="2"/>
  <c r="C30" i="2"/>
  <c r="D29" i="2"/>
  <c r="C29" i="2"/>
  <c r="D28" i="2"/>
  <c r="C28" i="2"/>
  <c r="D27" i="2"/>
  <c r="C27" i="2"/>
  <c r="D18" i="2"/>
  <c r="C18" i="2"/>
  <c r="D17" i="2"/>
  <c r="C17" i="2"/>
  <c r="D16" i="2"/>
  <c r="C16" i="2"/>
  <c r="D15" i="2"/>
  <c r="C15" i="2"/>
  <c r="D14" i="2"/>
  <c r="C14" i="2"/>
  <c r="D13" i="2"/>
  <c r="C13" i="2"/>
  <c r="D12" i="2"/>
  <c r="C12" i="2"/>
  <c r="D11" i="2"/>
  <c r="C11" i="2"/>
  <c r="D10" i="2"/>
  <c r="C10" i="2"/>
  <c r="D9" i="2"/>
  <c r="C9" i="2"/>
  <c r="C20" i="2" l="1"/>
  <c r="C38" i="2"/>
  <c r="D20" i="2"/>
  <c r="D38" i="2"/>
  <c r="J52" i="1"/>
  <c r="P2" i="1"/>
  <c r="C41" i="7"/>
  <c r="A59" i="2" l="1"/>
</calcChain>
</file>

<file path=xl/sharedStrings.xml><?xml version="1.0" encoding="utf-8"?>
<sst xmlns="http://schemas.openxmlformats.org/spreadsheetml/2006/main" count="1319" uniqueCount="382">
  <si>
    <t>Sumformel, jf. risikobekendtgørelsens bilag 1, note 4</t>
  </si>
  <si>
    <t>UDKAST</t>
  </si>
  <si>
    <t xml:space="preserve"> For ammoniumnitrat-gødninger anvend fanebladet "Gødning"</t>
  </si>
  <si>
    <t>Udskrevet:</t>
  </si>
  <si>
    <t>Stofnavn</t>
  </si>
  <si>
    <t>CAS nr.</t>
  </si>
  <si>
    <t>Bemærkninger:</t>
  </si>
  <si>
    <t xml:space="preserve">Mængde </t>
  </si>
  <si>
    <t xml:space="preserve">  Fare </t>
  </si>
  <si>
    <t>Risikokvotient Kolonne 2</t>
  </si>
  <si>
    <t>Risikokvotient kolonne 3</t>
  </si>
  <si>
    <t>på virksomhed</t>
  </si>
  <si>
    <t xml:space="preserve">  jf. CLP-klassificering/Sikkerhedsdatablad</t>
  </si>
  <si>
    <t>(tons)</t>
  </si>
  <si>
    <t>Sundhed</t>
  </si>
  <si>
    <t>Fysisk</t>
  </si>
  <si>
    <t>Miljø</t>
  </si>
  <si>
    <t>Andre</t>
  </si>
  <si>
    <t>Vælg navngivent stof fra rullemenu i hver celle</t>
  </si>
  <si>
    <t>Indtast</t>
  </si>
  <si>
    <t>Vælg ja/nej fra rullemenu i hver celle</t>
  </si>
  <si>
    <t>Automatisk tabelopslag og beregning</t>
  </si>
  <si>
    <t>Arsenpentaoxid, arsen(V)syre og/eller salte heraf</t>
  </si>
  <si>
    <t>Navn på stof/blanding eller</t>
  </si>
  <si>
    <t>Mængde</t>
  </si>
  <si>
    <t>produktnavn</t>
  </si>
  <si>
    <t xml:space="preserve">(tons) </t>
  </si>
  <si>
    <t>Indtast evt.</t>
  </si>
  <si>
    <t>Vælg farekategori fra rullemenu i hver celle</t>
  </si>
  <si>
    <t xml:space="preserve"> For teknisk ammoniumnitrat (jf. note 15)  anvend skema 1 på fanebladet "Sumformel"</t>
  </si>
  <si>
    <t>Ammoniumnitrat (jf. note 13)</t>
  </si>
  <si>
    <t>Produktnavn</t>
  </si>
  <si>
    <t xml:space="preserve">Mængde (tons) </t>
  </si>
  <si>
    <t>Risikokvotient</t>
  </si>
  <si>
    <t>Kolonne 2</t>
  </si>
  <si>
    <t>Kolonne 3</t>
  </si>
  <si>
    <t>Beregnes af regneark</t>
  </si>
  <si>
    <t>Risikokvotient:</t>
  </si>
  <si>
    <t>Ammoniumnitrat (jf. note 14)</t>
  </si>
  <si>
    <t>Kolonne 1</t>
  </si>
  <si>
    <t>Farekategorier i overensstemmelse med forordning (EF) nr. 1272/2008</t>
  </si>
  <si>
    <t xml:space="preserve"> Tærskelmængde (tons) for farlige stoffer, jf. § 4, nr. 2-3:</t>
  </si>
  <si>
    <t>H300 kat 1
H310 kat 1 
H330 kat 1</t>
  </si>
  <si>
    <t>H1</t>
  </si>
  <si>
    <t>AKUT TOKSISK kategori 1, alle eksponeringsveje</t>
  </si>
  <si>
    <t>H2</t>
  </si>
  <si>
    <t xml:space="preserve"> AKUT TOKSISK</t>
  </si>
  <si>
    <t>H300 kat 2
H310 kat 2 
H330 kat 2</t>
  </si>
  <si>
    <t>Kategori 2, alle eksponeringsveje</t>
  </si>
  <si>
    <t>H331</t>
  </si>
  <si>
    <t>Kategori 3, eksponering via indånding (jf. note 7)</t>
  </si>
  <si>
    <t>H3</t>
  </si>
  <si>
    <t>SPECIFIK MÅLORGANTOKSICITET (STOT) — ENKELT EKSPONERING</t>
  </si>
  <si>
    <t>H370</t>
  </si>
  <si>
    <t>STOT SE kategori 1</t>
  </si>
  <si>
    <t>P1a</t>
  </si>
  <si>
    <t>EKSPLOSIVER (jf. note 8)</t>
  </si>
  <si>
    <t>H200</t>
  </si>
  <si>
    <t>Ustabile eksplosiver eller</t>
  </si>
  <si>
    <t>H201
H202
H203
H205</t>
  </si>
  <si>
    <t xml:space="preserve">Eksplosiver, underklasse 1.1, 1.2, 1.3, 1.5 eller 1.6, </t>
  </si>
  <si>
    <t>metode A.14 (EF) nr. 440/2008</t>
  </si>
  <si>
    <t>Stoffer eller blandinger, som har eksplosive egenskaber efter metode A.14 i forordning (EF) nr. 440/2008 (jf. note 9) og ikke tilhører fareklasserne Organiske peroxider eller Selvreaktive stoffer og blandinger</t>
  </si>
  <si>
    <t>P1b</t>
  </si>
  <si>
    <t xml:space="preserve"> H204</t>
  </si>
  <si>
    <t>Eksplosiver, underklasse 1.4 (jf. note 10)</t>
  </si>
  <si>
    <t>P2</t>
  </si>
  <si>
    <t>BRANDFARLIGE GASSER</t>
  </si>
  <si>
    <t>H220
H221</t>
  </si>
  <si>
    <t>Brandfarlige gasser, kategori 1 eller 2</t>
  </si>
  <si>
    <t>P3a</t>
  </si>
  <si>
    <t>BRANDFARLIGE AEROSOLER (jf. note 11.1)</t>
  </si>
  <si>
    <t>H222
H223
med brandfarlige gasser</t>
  </si>
  <si>
    <t>»Brandfarlige« aerosoler i kategori 1 eller 2, som indeholder brandfarlige gasser i kategori 1 eller 2 eller brandfarlige væsker i kategori 1. Mængder er angivet i netto-værdier.</t>
  </si>
  <si>
    <t>P3b</t>
  </si>
  <si>
    <t>H222
H223
uden brandfarlige gasser</t>
  </si>
  <si>
    <r>
      <t xml:space="preserve">»Brandfarlige« aerosoler i kategori 1 eller 2, som </t>
    </r>
    <r>
      <rPr>
        <u/>
        <sz val="11"/>
        <color theme="1"/>
        <rFont val="Arial"/>
        <family val="2"/>
      </rPr>
      <t>ikke</t>
    </r>
    <r>
      <rPr>
        <sz val="11"/>
        <color rgb="FF444444"/>
        <rFont val="Arial"/>
        <family val="2"/>
      </rPr>
      <t xml:space="preserve"> indeholder brandfarlige gasser i kategori 1 eller 2 eller brandfarlige væsker i kategori 1 (jf. note 11.2). Mængder er angivet i netto-værdier.</t>
    </r>
  </si>
  <si>
    <t>P4</t>
  </si>
  <si>
    <t>OXIDERENDE GASSER</t>
  </si>
  <si>
    <t>H270</t>
  </si>
  <si>
    <t>Oxiderende gasser, kategori 1</t>
  </si>
  <si>
    <t>P5a</t>
  </si>
  <si>
    <t>BRANDFARLIGE VÆSKER</t>
  </si>
  <si>
    <t>H224</t>
  </si>
  <si>
    <t>Brandfarlige væsker, kategori 1, eller</t>
  </si>
  <si>
    <t>H225
H226</t>
  </si>
  <si>
    <t>Brandfarlige væsker i kategori 2 eller 3, der holdes på en temperatur over deres kogepunkt, eller</t>
  </si>
  <si>
    <t>Andre væsker med et flammepunkt på ≤ 60 °C, der holdes på en temperatur over deres kogepunkt (jf. note 12)</t>
  </si>
  <si>
    <t>P5b</t>
  </si>
  <si>
    <t>Brandfarlige væsker i kategori 2 eller 3, hvis særlige procesomstændigheder, såsom højt tryk og høj temperatur, kan skabe risiko for større uheld, eller</t>
  </si>
  <si>
    <t>Andre væsker med et flammepunkt på ≤ 60 °C, hvis særlige procesomstændigheder, såsom højt tryk eller høj temperatur, kan skabe risiko for større uheld (jf. note 12)</t>
  </si>
  <si>
    <t>P5c</t>
  </si>
  <si>
    <t>Brandfarlige væsker, kategori 2 eller 3, ikke omfattet af P5a og P5b</t>
  </si>
  <si>
    <t>P6a</t>
  </si>
  <si>
    <t>SELVREAKTIVE STOFFER OG BLANDINGER og ORGANISKE PEROXIDER</t>
  </si>
  <si>
    <t>H240
H241</t>
  </si>
  <si>
    <t>Selvreaktive stoffer og blandinger, type A eller B eller Organiske peroxider, type A eller B</t>
  </si>
  <si>
    <t>P6b</t>
  </si>
  <si>
    <t>SELVREAKTIVE STOFFER OG BLANDINGER OG ORGANISKE PEROXIDER</t>
  </si>
  <si>
    <t>H242</t>
  </si>
  <si>
    <t>Selvreaktive stoffer og blandinger, type C, D, E eller F eller Organiske peroxider, type C, D, E eller F</t>
  </si>
  <si>
    <t>P7</t>
  </si>
  <si>
    <t>PYROFORE VÆSKER OG FASTE STOFFER</t>
  </si>
  <si>
    <t>H250</t>
  </si>
  <si>
    <t>Pyrofore væsker, kategori 1</t>
  </si>
  <si>
    <t>Pyrofore faste stoffer, kategori 1</t>
  </si>
  <si>
    <t>P8</t>
  </si>
  <si>
    <t>OXIDERENDE VÆSKER OG FASTE STOFFER</t>
  </si>
  <si>
    <t>H271
H272</t>
  </si>
  <si>
    <t>Oxiderende væsker, kategori 1, 2 eller 3 eller</t>
  </si>
  <si>
    <t>Oxiderende faste stoffer, kategori 1, 2 eller 3</t>
  </si>
  <si>
    <t>H400
H410</t>
  </si>
  <si>
    <t>E1</t>
  </si>
  <si>
    <t>Farlig for vandmiljøet, kategori Akut 1 eller Kronisk 1</t>
  </si>
  <si>
    <t>H411</t>
  </si>
  <si>
    <t>E2</t>
  </si>
  <si>
    <t>Farlig for vandmiljøet, kategori Kronisk 2</t>
  </si>
  <si>
    <t>EUH014</t>
  </si>
  <si>
    <t>O1</t>
  </si>
  <si>
    <t>Stoffer eller blandinger med risikosætning EUH014</t>
  </si>
  <si>
    <t>H260</t>
  </si>
  <si>
    <t>O2</t>
  </si>
  <si>
    <t>Stoffer og blandinger, som ved kontakt med vand udvikler brandfarlige gasser, kategori 1 (H260)</t>
  </si>
  <si>
    <t>EUH029</t>
  </si>
  <si>
    <t>O3</t>
  </si>
  <si>
    <t>O3 Stoffer eller blandinger med risikosætning EUH029</t>
  </si>
  <si>
    <t>Kolonne 1
Farligt stof</t>
  </si>
  <si>
    <t>CAS-nummer [1]</t>
  </si>
  <si>
    <t>Link til ECHA</t>
  </si>
  <si>
    <t>Relevante CLP-Klassificeringer</t>
  </si>
  <si>
    <r>
      <t>Vejledende indplacering under Fare i Skema 1</t>
    </r>
    <r>
      <rPr>
        <b/>
        <sz val="10"/>
        <color rgb="FFFF0000"/>
        <rFont val="Arial"/>
        <family val="2"/>
      </rPr>
      <t xml:space="preserve">
Krydscheck ALTID med leverandørens sikkerhedsdatablad, afsnit 2.1</t>
    </r>
  </si>
  <si>
    <t>-</t>
  </si>
  <si>
    <t xml:space="preserve"> </t>
  </si>
  <si>
    <t>Sundhed
H</t>
  </si>
  <si>
    <t>Fysisk
P</t>
  </si>
  <si>
    <t>Miljø
E</t>
  </si>
  <si>
    <t>Andre
O</t>
  </si>
  <si>
    <t>—</t>
  </si>
  <si>
    <t>Ammoniumnitrat (jf. note 15)</t>
  </si>
  <si>
    <t>ECHA</t>
  </si>
  <si>
    <t xml:space="preserve">Ren ammonium nitrat (Cas nr. 6484-52-2) 
Ingen harmoniseret klassificering  
P: Næsten alle klassificeret med Oxiderende faste stoffer kategori 1,2 eller 3; H272.  </t>
  </si>
  <si>
    <t>ja</t>
  </si>
  <si>
    <t>Ammoniumnitrat (jf. note 16)</t>
  </si>
  <si>
    <t xml:space="preserve">Ren ammonium nitrat (Cas nr. 6484-52-2) 
Ingen harmoniseret klassificering  
P: Næsten alle klassificeret med Oxiderende faste stoffer kategori 1,2 eller 3; H272  </t>
  </si>
  <si>
    <t>?</t>
  </si>
  <si>
    <t>Kaliumnitrat (jf. note 17)</t>
  </si>
  <si>
    <t xml:space="preserve">ECHA </t>
  </si>
  <si>
    <t xml:space="preserve">Ren kalium nitrat (Cas nr. 7757-79-1), 
Ingen harmoniseret klassificering
P: Næsten alle klassificeret med Oxiderende fast stof i kategori 1, 2 eller 3, H272. </t>
  </si>
  <si>
    <t>Kaliumnitrat (jf. note 18)</t>
  </si>
  <si>
    <t>1303-28-2</t>
  </si>
  <si>
    <t>H: selvklassificeret i Akut toks kat 2, H300   
E: Akvatisk akut og kronisk 1, H400, H410</t>
  </si>
  <si>
    <t>Arsentrioxid, arsen(III)syre og/eller salte heraf</t>
  </si>
  <si>
    <t>1327-53-3</t>
  </si>
  <si>
    <t xml:space="preserve">H: Akut toks 2, H300;     
E: Akvatisk akut 1 og kronisk 1, H400, H410 </t>
  </si>
  <si>
    <t>Brom</t>
  </si>
  <si>
    <t>7726-95-6</t>
  </si>
  <si>
    <t>H: Akut toks 2, H300        
E: Akvatisk akut 1, H400</t>
  </si>
  <si>
    <t>Chlor</t>
  </si>
  <si>
    <t>7782-50-5</t>
  </si>
  <si>
    <t xml:space="preserve">P: Oxiderende gas 1 , H270     
E:  Akvatisk akut 1, H400    
(H: næsten alle selvklassificeret med Akut toks 2 eller 1 og 3, H330, H331, H332) </t>
  </si>
  <si>
    <t>Nikkelforbindelser i pulverform, der kan indåndes: nikkelmonoxid, nikkeldioxid, nikkelsulfid, trinikkeldisulfid, dinikkeltrioxid</t>
  </si>
  <si>
    <t>H: Akut toks 2 (afhængig af form), H330       
E: visse selvklassificeret med akvatisk akut eller kronisk 1, H400 el H410</t>
  </si>
  <si>
    <t>Ethylenimin</t>
  </si>
  <si>
    <t>151-56-4</t>
  </si>
  <si>
    <t>H: Akut toks 1 og 2, H300 og H310; 
P:  Brandfarlig væske kat 2, H225 og H226 ;  
E: Akvatisk kronisk 2, H411</t>
  </si>
  <si>
    <t>Fluor</t>
  </si>
  <si>
    <t>7782-41-4</t>
  </si>
  <si>
    <t xml:space="preserve">H: akut toks 2, H330 (Selvklassificeringer akut toks 1, H310)
P: Oxiderende gas 1, H270;  </t>
  </si>
  <si>
    <t>Formaldehyd (koncentration ≥ 90 %)</t>
  </si>
  <si>
    <t>50-00-0</t>
  </si>
  <si>
    <t xml:space="preserve">H: Akut toks 3, H332
</t>
  </si>
  <si>
    <t>Hydrogen</t>
  </si>
  <si>
    <t>1333-74-0</t>
  </si>
  <si>
    <t>P: Brandfarlig gas 1, H220</t>
  </si>
  <si>
    <t>Hydrogenchlorid (flydende gas)</t>
  </si>
  <si>
    <t>7647-01-0</t>
  </si>
  <si>
    <t>Hydrogenchlorid og saltsyre ’s klassificering afhænger af emballagen. 
Det er kun flydende gas, der er omfattet af Seveso pga Akut toks 3 (inhalation) H331. For saltsyre gælder det kun blanding &gt;10 %.</t>
  </si>
  <si>
    <t>Blyalkyler</t>
  </si>
  <si>
    <t>H: Akut toks 1,2 og 3, H300, H310 og H330; 
E: Akvatisk akut 1 og kronisk 1, H400 og H410</t>
  </si>
  <si>
    <t>Flydende brandfarlige gasser, kategori 1 eller 2 (inkl. LPG) og flydende naturgas (jf. note 19)</t>
  </si>
  <si>
    <t xml:space="preserve">P: Brandfarlig gas, H220 og H221; 
(Selvklassificering: H og E?) </t>
  </si>
  <si>
    <t>Acetylen</t>
  </si>
  <si>
    <t>74-86-2</t>
  </si>
  <si>
    <t>Ethylenoxid</t>
  </si>
  <si>
    <t>75-21-8</t>
  </si>
  <si>
    <t>H: Akut toks 3, H332; 
P: Brandfarlig gas 1, H220;</t>
  </si>
  <si>
    <t>Propylenoxid</t>
  </si>
  <si>
    <t>75-56-9</t>
  </si>
  <si>
    <t>P: Brandfarlig gas 1, H220; 
(H: en del selvklassificeret med akut toks 3 (inhalation), H332)</t>
  </si>
  <si>
    <t>Methanol</t>
  </si>
  <si>
    <t>67-56-1</t>
  </si>
  <si>
    <r>
      <t xml:space="preserve">H: Akut toks 3 (inhalation), H332; STOT SE 1 </t>
    </r>
    <r>
      <rPr>
        <u/>
        <sz val="8"/>
        <color rgb="FF444444"/>
        <rFont val="Arial"/>
        <family val="2"/>
      </rPr>
      <t>&gt;</t>
    </r>
    <r>
      <rPr>
        <sz val="8"/>
        <color theme="1"/>
        <rFont val="Arial"/>
        <family val="2"/>
      </rPr>
      <t>10 %, H370; 
P: Brandfarlig væske kat. 2. H225</t>
    </r>
  </si>
  <si>
    <t>4,4′-Methylen-bis (2-chloranilin) og/eller salte heraf i pulverform</t>
  </si>
  <si>
    <t>101-14-4</t>
  </si>
  <si>
    <t>E: Akvatisk akut og kronisk 1, H400 og H410</t>
  </si>
  <si>
    <t>Methylisocyanat</t>
  </si>
  <si>
    <t>624-83-9</t>
  </si>
  <si>
    <t>H: Akut toks 2 (inhalation) H331, 
E: Brandfarlig væske 2, H225</t>
  </si>
  <si>
    <t>Oxygen</t>
  </si>
  <si>
    <t>7782-44-7</t>
  </si>
  <si>
    <t>P: Ox.Gas 1, H270</t>
  </si>
  <si>
    <t>2,4-toluendiisocyanat og 
2,6-toluendiisocyanat</t>
  </si>
  <si>
    <t>584-84-9
 og 91-08-7</t>
  </si>
  <si>
    <t>ECHA 2,4</t>
  </si>
  <si>
    <t>H: Akut tox. 2, H330 
(E: visse selvklassificeret Akvatisk kronisk 2, H410)</t>
  </si>
  <si>
    <t>Carbonyldichlorid (phosgen)</t>
  </si>
  <si>
    <t>75-44-5</t>
  </si>
  <si>
    <t>H: Akut tox. 2, H330 el. H331</t>
  </si>
  <si>
    <t>Arsin (arseniktrihydrid)</t>
  </si>
  <si>
    <t>7784-42-1</t>
  </si>
  <si>
    <t>H: Akut tox 2, H330 og H331, 
P: Brandfarlig gas 1, H220; 
E: Akvatisk akut 1 og Akvatisk kronisk 1, H400 og H410</t>
  </si>
  <si>
    <t>Phosphin (fosfortrihydrid)</t>
  </si>
  <si>
    <t>7803-51-2</t>
  </si>
  <si>
    <t>H: Akut tox 2, H330 og H331; 
P: Brandfarlig gas 2, H221; 
E: Akvatisk akut 1, H400</t>
  </si>
  <si>
    <t>Svovldichlorid</t>
  </si>
  <si>
    <t>10545-99-0</t>
  </si>
  <si>
    <t xml:space="preserve">E: Akvatisk Akut 1, H400; O: O1, EUH014 </t>
  </si>
  <si>
    <t>Svovltrioxid</t>
  </si>
  <si>
    <t>7446-11-9</t>
  </si>
  <si>
    <r>
      <t>Ingen harmoniseret klassificering 
H: e</t>
    </r>
    <r>
      <rPr>
        <sz val="8"/>
        <color theme="1"/>
        <rFont val="Arial"/>
        <family val="2"/>
      </rPr>
      <t>nkelte Akut tox 2 eller 3, H310, H330 el. H331</t>
    </r>
  </si>
  <si>
    <t>Polychlordibenzofuran og polychlordibenzodioxin (inkl. TCDD), beregnet i TCDD-ækvivalent (jf. note 20)</t>
  </si>
  <si>
    <t>Se aktuelt sikkerhedsdatablad</t>
  </si>
  <si>
    <t>ECHA søgeside</t>
  </si>
  <si>
    <t>Mineralolieprodukter og alternative brændstoffer</t>
  </si>
  <si>
    <t>34 a)</t>
  </si>
  <si>
    <t>Benzin og nafta</t>
  </si>
  <si>
    <t>34 b)</t>
  </si>
  <si>
    <t>Petroleum (herunder jetbrændstof)</t>
  </si>
  <si>
    <t>34 c)</t>
  </si>
  <si>
    <t>Gasolie (herunder dieselolie, fyringsgasolie til hjemmet og gasolieblandinger)</t>
  </si>
  <si>
    <t>34 d)</t>
  </si>
  <si>
    <t>Svær fuelolie</t>
  </si>
  <si>
    <t>34 e)</t>
  </si>
  <si>
    <t>Alternative brændstoffer, der anvendes til de samme formål, og som har lignende egenskaber med hensyn til brandfarlighed og miljøfare som produkterne i litra a)-d)</t>
  </si>
  <si>
    <t>Vandfri ammoniak</t>
  </si>
  <si>
    <t>7664-41-7</t>
  </si>
  <si>
    <t>H: Akut tox. 3 (inhal), H332; 
P: Brandfarlig Gas 2, H221; 
E: Akvatisk Akut 1, H400</t>
  </si>
  <si>
    <t>Bortrifluorid</t>
  </si>
  <si>
    <t>7637-07-2</t>
  </si>
  <si>
    <t>H: Akut tox 2, H330: O: O1, EUH014</t>
  </si>
  <si>
    <t>Hydrogensulfid</t>
  </si>
  <si>
    <t>7783-06-4</t>
  </si>
  <si>
    <t>H: Akut tox 2, H330; 
P: Brandfarlig Gas 1, H220; 
E: Akvatisk Akut 1, H400</t>
  </si>
  <si>
    <t>Piperidin</t>
  </si>
  <si>
    <t>110-89-4</t>
  </si>
  <si>
    <t>H: Akut tox 3 (inhal), H332; 
P: Brandfarlig væske 2, H225</t>
  </si>
  <si>
    <t>Bis(2-dimethylaminoethyl)(methyl)amin</t>
  </si>
  <si>
    <t>3030-47-5</t>
  </si>
  <si>
    <t>H: Enkelte selvklass. Akut tox 3 (inhal), H332</t>
  </si>
  <si>
    <t>3-(2-Ethylhexyloxy)propylamin</t>
  </si>
  <si>
    <t>5397-31-9</t>
  </si>
  <si>
    <r>
      <t xml:space="preserve">Ingen harmoniseret klassificering
H: </t>
    </r>
    <r>
      <rPr>
        <sz val="8"/>
        <color theme="1"/>
        <rFont val="Arial"/>
        <family val="2"/>
      </rPr>
      <t>Hovedparten Akut tox 3 (inhal), H332; 
E: enkelte også Akvatisk Kronisk 1 eller 2, H410 el H411</t>
    </r>
  </si>
  <si>
    <t>Blandinger [2] af natriumhypochlorit, klassificeret som farlig for vandmiljøet, kategori Akut 1 [H400], indeholdende mindre end 5 % aktivt chlor, og ikke klassificeret under andre risikokategorier i bilag I, del 1.</t>
  </si>
  <si>
    <t>Propylamin (jf. note 21)</t>
  </si>
  <si>
    <t>107-10-8</t>
  </si>
  <si>
    <r>
      <t xml:space="preserve">Ingen harmoniseret klassificering 
H: </t>
    </r>
    <r>
      <rPr>
        <sz val="8"/>
        <color theme="1"/>
        <rFont val="Arial"/>
        <family val="2"/>
      </rPr>
      <t>Hovedparten Akut tox 3 (inhal), H332, 
P: Brandfarlig væske 2, H225</t>
    </r>
  </si>
  <si>
    <t>kat. 2</t>
  </si>
  <si>
    <t>Tert-butylacrylat (jf. note 21)</t>
  </si>
  <si>
    <t>1663-39-4</t>
  </si>
  <si>
    <t>P: Brandfarlig væske 2, H225; 
E: Akvatisk Kronisk 2, H411</t>
  </si>
  <si>
    <t>2-Methyl-3-butennitril (jf. note 21)</t>
  </si>
  <si>
    <t>16529-56-9</t>
  </si>
  <si>
    <t xml:space="preserve">Ingen harmoniseret klassificering
H: Enkelte Akut toks 3 (Inhal), H332; 
P: Brandfarlig væske 2 (enkelte 3), H225 el H226; </t>
  </si>
  <si>
    <t>kat. 2 (3)</t>
  </si>
  <si>
    <t>Tetrahydro-3,5-dimethyl-1,3,5,thiadiazin-2-thion (Dazomet) (jf. note 21)</t>
  </si>
  <si>
    <t>533-74-4</t>
  </si>
  <si>
    <t>E: Akvatisk Akut og Kronisk 1, H400 og H410</t>
  </si>
  <si>
    <t>Methylacrylat (jf. note 21)</t>
  </si>
  <si>
    <t>96-33-3</t>
  </si>
  <si>
    <t>P: Brandfarlig væske 2, H225</t>
  </si>
  <si>
    <t>3-Methylpyridin (jf. note 21)</t>
  </si>
  <si>
    <t>108-99-6</t>
  </si>
  <si>
    <t>Ingen harmoniseret klassificering
H: Hovedparten Akut tox 3 (inhal), H332; 
P: Brandfarlig væske 3 (enkelte 2),H225 el. H226</t>
  </si>
  <si>
    <t>kat. 3 (2)</t>
  </si>
  <si>
    <t>1-Brom-3-chlorpropan (jf. note 21)</t>
  </si>
  <si>
    <t>109-70-6</t>
  </si>
  <si>
    <r>
      <t>Ingen harmoniseret klassificering</t>
    </r>
    <r>
      <rPr>
        <sz val="8"/>
        <color theme="1"/>
        <rFont val="Arial"/>
        <family val="2"/>
      </rPr>
      <t xml:space="preserve"> 
H: Hovedparten Akut tox 3 (inhal), H332; 
P: Brandfarlig væske 3, H226</t>
    </r>
  </si>
  <si>
    <t>kat.3</t>
  </si>
  <si>
    <r>
      <t xml:space="preserve">Ved brug af linket til ECHA, skal der sætte </t>
    </r>
    <r>
      <rPr>
        <sz val="14"/>
        <color theme="1"/>
        <rFont val="Calibri"/>
        <family val="2"/>
        <scheme val="minor"/>
      </rPr>
      <t>√</t>
    </r>
    <r>
      <rPr>
        <sz val="11"/>
        <color theme="1"/>
        <rFont val="Calibri"/>
        <family val="2"/>
        <scheme val="minor"/>
      </rPr>
      <t xml:space="preserve"> i disclaimeren og klik videre for at komme ind til  klassificeringerne af stoffet </t>
    </r>
  </si>
  <si>
    <t>Gødning</t>
  </si>
  <si>
    <t>Ja</t>
  </si>
  <si>
    <t>Nej</t>
  </si>
  <si>
    <t>SUM risikokvotient:</t>
  </si>
  <si>
    <t>(for "Andre farer" anvendes den maksimale risikokvotient)</t>
  </si>
  <si>
    <t>RESULTAT</t>
  </si>
  <si>
    <t>Auto opslag</t>
  </si>
  <si>
    <t>Hjælpe ark</t>
  </si>
  <si>
    <t>Følgende CARCINOGENER eller blandinger indeholdende følgende carcinogener i koncentrationer på over 5 vægtprocent: Se liste i fanebladet Del 2 Navngivne stoffer</t>
  </si>
  <si>
    <r>
      <t xml:space="preserve">H: Akut toks 3 (inhalation), H331; STOT SE 1 </t>
    </r>
    <r>
      <rPr>
        <u/>
        <sz val="8"/>
        <color rgb="FF444444"/>
        <rFont val="Arial"/>
        <family val="2"/>
      </rPr>
      <t>&gt;</t>
    </r>
    <r>
      <rPr>
        <sz val="8"/>
        <color theme="1"/>
        <rFont val="Arial"/>
        <family val="2"/>
      </rPr>
      <t>10 %, H370; 
P: Brandfarlig væske kat. 2. H225</t>
    </r>
  </si>
  <si>
    <t>Relevante CLP-klassificeringer og faremærkninger</t>
  </si>
  <si>
    <r>
      <t>Vejledende indplacering under Fare i Skema 1</t>
    </r>
    <r>
      <rPr>
        <b/>
        <sz val="10"/>
        <color rgb="FFFF0000"/>
        <rFont val="Arial"/>
        <family val="2"/>
      </rPr>
      <t xml:space="preserve">
Check ALTID med leverandørens sikkerhedsdatablad (SDS), afsnit 2.1</t>
    </r>
  </si>
  <si>
    <t>F.eks. CLP klassificeringer eller fare-</t>
  </si>
  <si>
    <t>mærkning ved aktuel koncentration</t>
  </si>
  <si>
    <t>Udfyld af:</t>
  </si>
  <si>
    <t>Virksomhedens navn:</t>
  </si>
  <si>
    <t>ECHAs søgeside</t>
  </si>
  <si>
    <t>Udfyldt af:</t>
  </si>
  <si>
    <t>Følgende CARCINOGENER eller blandinger indeholdende følgende carcinogener i koncentrationer på over 5 vægtprocent:</t>
  </si>
  <si>
    <t>92-67-1</t>
  </si>
  <si>
    <t>Carc. 1A</t>
  </si>
  <si>
    <t>98-07-7</t>
  </si>
  <si>
    <t>Carc. 1B</t>
  </si>
  <si>
    <t>92-87-5</t>
  </si>
  <si>
    <t>542-88-1</t>
  </si>
  <si>
    <t>106-93-4</t>
  </si>
  <si>
    <t>77-78-1</t>
  </si>
  <si>
    <t>64-67-5</t>
  </si>
  <si>
    <t>79-44-7</t>
  </si>
  <si>
    <t>96-12-8</t>
  </si>
  <si>
    <t>62-75-9</t>
  </si>
  <si>
    <t>680-31-9</t>
  </si>
  <si>
    <t>302-01-2</t>
  </si>
  <si>
    <t>91-59-8</t>
  </si>
  <si>
    <t>92-93-3</t>
  </si>
  <si>
    <t>1120-71-4</t>
  </si>
  <si>
    <t>107-30-2</t>
  </si>
  <si>
    <t>540-73-8</t>
  </si>
  <si>
    <t>Carc. 1B
H: Akut tox 3 (inhalation), H331</t>
  </si>
  <si>
    <t>Carc. 1A
H: Akut tox 2 eller 3, H330 eller H311</t>
  </si>
  <si>
    <t>Carc. 1A
P: Brandfarlig væske 2, H225</t>
  </si>
  <si>
    <t>Carc. 1B
H: Akut tox 3 (inhalation), H331
E: Akvatisk kronisk 2, H411</t>
  </si>
  <si>
    <t>Carc. 1A
E: Akvatisk akut 1 og Akvatisk kronisk 1, H400 og H410</t>
  </si>
  <si>
    <t>Carc. 1B
H: Akut tox 2 eller 3, H330 eller H301</t>
  </si>
  <si>
    <t xml:space="preserve">Carc. 1B
H: Akut tox 3 (inhalation), H331 (en del har selvklassificeret akut tox 2, H330) </t>
  </si>
  <si>
    <t>Carc. 1B
H: Akut tox 3 (inhalation); H331</t>
  </si>
  <si>
    <t>Carc. 1B
H: Akut tox 2 eller 3, H330 eller H301
E: Akvatisk kronisk 2, H411</t>
  </si>
  <si>
    <t>Carc. 1B
H: Akut tox 3 (inhalation), H331
P: Brandfarlig væske 3, H226
E: Akvatisk akut 1 og Akvatisk kronisk 1, H400 og H410</t>
  </si>
  <si>
    <r>
      <t xml:space="preserve">Klik på:    </t>
    </r>
    <r>
      <rPr>
        <sz val="8"/>
        <color rgb="FF0070C0"/>
        <rFont val="Arial"/>
        <family val="2"/>
      </rPr>
      <t>&gt;  CL Inventory</t>
    </r>
  </si>
  <si>
    <t>Carc. 1A
E: Akvatisk kronisk 2, H411</t>
  </si>
  <si>
    <t>Carc. 1B
E: Akvatisk kronisk 2, H411</t>
  </si>
  <si>
    <t xml:space="preserve">   4-Aminobiphenyl </t>
  </si>
  <si>
    <t xml:space="preserve">   Salte af 4-Aminobiphenyl</t>
  </si>
  <si>
    <t xml:space="preserve">   Benzotrichlorid</t>
  </si>
  <si>
    <t xml:space="preserve">   Benzidin</t>
  </si>
  <si>
    <t xml:space="preserve">   Salte af Benzidin</t>
  </si>
  <si>
    <t xml:space="preserve">   Bischlormethylether</t>
  </si>
  <si>
    <t xml:space="preserve">   Chlor-methyl-methylether</t>
  </si>
  <si>
    <t xml:space="preserve">   1,2-Dibromethan</t>
  </si>
  <si>
    <t xml:space="preserve">   Diethylsulfat</t>
  </si>
  <si>
    <t xml:space="preserve">   Dimethylsulfat</t>
  </si>
  <si>
    <t xml:space="preserve">   Dimethylcarbamoylchlorid</t>
  </si>
  <si>
    <t xml:space="preserve">   1,2-Dibrom-3-chlorpropan</t>
  </si>
  <si>
    <t xml:space="preserve">   1,2-Dimethylhydrazin</t>
  </si>
  <si>
    <t xml:space="preserve">   Dimethylnitrosamin</t>
  </si>
  <si>
    <t xml:space="preserve">   Hexamethylfosfortriamid</t>
  </si>
  <si>
    <t xml:space="preserve">   Hydrazin</t>
  </si>
  <si>
    <t xml:space="preserve">   2-Naphthylamin</t>
  </si>
  <si>
    <t xml:space="preserve">   Salte af 2-Napthylamin</t>
  </si>
  <si>
    <t xml:space="preserve">   4-Nitrodiphenyl</t>
  </si>
  <si>
    <t xml:space="preserve">   1,3-Propansulton</t>
  </si>
  <si>
    <r>
      <t>Fareklassificering, jf. leverandørens sikkerhedsdatablad (SDS) afsnit 2.1</t>
    </r>
    <r>
      <rPr>
        <sz val="11"/>
        <color theme="1"/>
        <rFont val="Arial"/>
        <family val="2"/>
      </rPr>
      <t xml:space="preserve">
Anvendes til indplacering i farekategori.
</t>
    </r>
    <r>
      <rPr>
        <sz val="11"/>
        <color rgb="FFFF0000"/>
        <rFont val="Arial"/>
        <family val="2"/>
      </rPr>
      <t>HUSK: Check evt. noter nævnt under Kolonne 1</t>
    </r>
  </si>
  <si>
    <t>Kategorier af farlige stoffer, jf. Bilag 1, Del 1</t>
  </si>
  <si>
    <t>Navngivne farlige stoffer, jf. Bilag 1, Del 2</t>
  </si>
  <si>
    <t xml:space="preserve"> af CLP-klassificering/Sikkerhedsdatablad</t>
  </si>
  <si>
    <t xml:space="preserve"> Farekategori - Indplacering på grundlag</t>
  </si>
  <si>
    <t>Kort vejledning og introduktion til regnearket Sumformel</t>
  </si>
  <si>
    <r>
      <t>Farlige stoffer, der ikke er omfattet af forordning (EF) nr. 1272/2008 (CLP) , f.eks.</t>
    </r>
    <r>
      <rPr>
        <b/>
        <sz val="11"/>
        <color theme="1"/>
        <rFont val="Calibri"/>
        <family val="2"/>
        <scheme val="minor"/>
      </rPr>
      <t xml:space="preserve"> affald</t>
    </r>
    <r>
      <rPr>
        <sz val="11"/>
        <color theme="1"/>
        <rFont val="Calibri"/>
        <family val="2"/>
        <scheme val="minor"/>
      </rPr>
      <t>, men som ikke desto mindre er til stede eller kan være til stede i en virksomhed, og som, under de betingelser, der hersker i virksomheden, har eller kan have tilsvarende egenskaber, med hensyn til muligheden for at forårsage større uheld, henføres indtil videre under den mest analoge kategori eller navngivne farlige stoftype, som falder ind  under dette direktivs anvendelsesområde.</t>
    </r>
  </si>
  <si>
    <t/>
  </si>
  <si>
    <r>
      <t>Fareklassificering</t>
    </r>
    <r>
      <rPr>
        <sz val="11"/>
        <color theme="1"/>
        <rFont val="Arial"/>
        <family val="2"/>
      </rPr>
      <t xml:space="preserve">
Anvendes til indplacering i farekategori.
</t>
    </r>
    <r>
      <rPr>
        <sz val="11"/>
        <color rgb="FFFF0000"/>
        <rFont val="Arial"/>
        <family val="2"/>
      </rPr>
      <t>HUSK at checke evt. noter nævnt under Kolonne 1</t>
    </r>
  </si>
  <si>
    <t>Hvis et stof eller en blanding kan indplaceres under forskellige kategorier under samme faretype (H, P, E eller O), så skal stoffer indplaceres i den kategori, hvor tærskelværdierne er lavest.</t>
  </si>
  <si>
    <t>Det kan også være godt at have risikobekendtgørelsens bilag 1 ved hånden. Det er ganske vist gengivet på to faneblade, men noterne er ikke gengivet.</t>
  </si>
  <si>
    <t>For at udfylde skemaet korrekt, er det nødvendigt at have Sikkerhedsdatablade (SDS) klar for de farlige stoffer, der er på virksomheden og oplysninger om mængderne. Det er klassificeringen i afsnit 2.1 i SDS der er relevant. Hvis der er en harmoniseret klassificering fra ECHA, så skal denne anvendes, med mindre SDS angiver en klassificering med lavere tærskelværdi.</t>
  </si>
  <si>
    <r>
      <t>For faneblad 3 '</t>
    </r>
    <r>
      <rPr>
        <b/>
        <sz val="11"/>
        <color theme="1"/>
        <rFont val="Calibri"/>
        <family val="2"/>
        <scheme val="minor"/>
      </rPr>
      <t>Del 1 Stofkategorier</t>
    </r>
    <r>
      <rPr>
        <sz val="11"/>
        <color theme="1"/>
        <rFont val="Calibri"/>
        <family val="2"/>
        <scheme val="minor"/>
      </rPr>
      <t>' kan man bl.a. vha. de faresætninger, som er knyttet til klassificeringen se om det farlige stof er omfattet af risikobekendtgørelsen.</t>
    </r>
  </si>
  <si>
    <r>
      <t>Særligt for flydende brandfarlige gasser (Navngivne stoffer nr. 18):</t>
    </r>
    <r>
      <rPr>
        <sz val="11"/>
        <color theme="1"/>
        <rFont val="Calibri"/>
        <family val="2"/>
        <scheme val="minor"/>
      </rPr>
      <t xml:space="preserve">
Opgraderet biogas klassificeres under bilag I, del 2, nr. 18, såfremt det er behandlet i overensstemmelse med de gældende standarder for renset og opgraderet biogas, der sikrer en kvalitet svarende til naturgas, inklusive indholdet af methan, og har et iltindhold på højst 1 %.</t>
    </r>
  </si>
  <si>
    <r>
      <t>For faneblad 4 '</t>
    </r>
    <r>
      <rPr>
        <b/>
        <sz val="11"/>
        <color theme="1"/>
        <rFont val="Calibri"/>
        <family val="2"/>
        <scheme val="minor"/>
      </rPr>
      <t>Del 2 Navngivne stoffer</t>
    </r>
    <r>
      <rPr>
        <sz val="11"/>
        <color theme="1"/>
        <rFont val="Calibri"/>
        <family val="2"/>
        <scheme val="minor"/>
      </rPr>
      <t>' kan man se et bud på hvilken klassificering der bør være af stoffet/blandingen. Det er dog vigtigt at man tjekker med sit eget eller leverandørens sikkerhedsdatablad. Der er desuden indsat et link til ECHAs hjemmeside, hvor man kan få overblik over den harmoniserede klassificering for det konkrete stof, og de selv-klassificeringer, som stoffet kan have. Hvis der er problemer med linket, vil en søgning på Cas. nr. i ECHAs database over klassificeringer give samme resultat.</t>
    </r>
  </si>
  <si>
    <r>
      <rPr>
        <b/>
        <sz val="11"/>
        <color theme="1"/>
        <rFont val="Calibri"/>
        <family val="2"/>
        <scheme val="minor"/>
      </rPr>
      <t>Særligt for Navngivne stoffer nr. 42-48:</t>
    </r>
    <r>
      <rPr>
        <sz val="11"/>
        <color theme="1"/>
        <rFont val="Calibri"/>
        <family val="2"/>
        <scheme val="minor"/>
      </rPr>
      <t xml:space="preserve">
For disse stoffer er angivet en note 21 om tilfælde, hvor stoffet omfattes af kategori P5a eller P5b. Kategorierne handler om brandfarlig stoffer i kategori 1, eller i kategori 2 eller 3, som enten holdes på en temperatur over deres kogepunkt, eller hvis særlige procesomstændigheder såsom højt tryk og højt tryk, kan skabe risiko for større uheld. Der henvises desuden til note 12: '</t>
    </r>
    <r>
      <rPr>
        <i/>
        <sz val="11"/>
        <color theme="1"/>
        <rFont val="Calibri"/>
        <family val="2"/>
        <scheme val="minor"/>
      </rPr>
      <t xml:space="preserve">Ifølge punkt 2.6.4.5 i bilag 1 til forordning (EF) nr. 1272/2008 (CLP) er det ikke nødvendigt at klassificere væsker med et flammepunkt på over 35 </t>
    </r>
    <r>
      <rPr>
        <i/>
        <vertAlign val="superscript"/>
        <sz val="11"/>
        <color theme="1"/>
        <rFont val="Calibri"/>
        <family val="2"/>
        <scheme val="minor"/>
      </rPr>
      <t>o</t>
    </r>
    <r>
      <rPr>
        <i/>
        <sz val="11"/>
        <color theme="1"/>
        <rFont val="Calibri"/>
        <family val="2"/>
        <scheme val="minor"/>
      </rPr>
      <t>C i kategori 3, hvis der er opnået negative resultater ved prøvning af opretholdelse af forbrænding i henhold til L.2, del III, punkt 32, i FN's 'Recommendations on the Transport of Dangerous Goods, Manual of Tests and Criteria'. Dette gælder imidlertid ikke under skærpede omstændigheder, f.eks. høj temperatur eller højt tryk, og disse væsker er derfor omfattet af denne kategori.</t>
    </r>
    <r>
      <rPr>
        <sz val="11"/>
        <color theme="1"/>
        <rFont val="Calibri"/>
        <family val="2"/>
        <scheme val="minor"/>
      </rPr>
      <t xml:space="preserve"> </t>
    </r>
  </si>
  <si>
    <t xml:space="preserve"> RESULTAT: </t>
  </si>
  <si>
    <t>Miljøstyrelsen gør opmærksom på, at værktøjet er udviklet af Miljøstyrelsen, som et hjælpeværktøj til vurdering af virksomheders risikostatus.</t>
  </si>
  <si>
    <t>om virksomhedens risikostatus, hvor det er relevant.</t>
  </si>
  <si>
    <t>Miljøstyrelsen er ikke ansvarlig for værktøjets resultater, som udelukkende er vejledende til brug for dialogen med myndighederne</t>
  </si>
  <si>
    <t>Særligt bemærkes, at værktøjets resultater således ikke er rets-stiftende i sig selv   og ikke bindende for miljømyndighedens afgørelse efter</t>
  </si>
  <si>
    <t xml:space="preserve">risikobekendtgørelsen om,  hvorvidt en virksomhed er omfattet af bekendtgørelsen.  </t>
  </si>
  <si>
    <t xml:space="preserve">Miljøstyrelsen gør opmærksom på, at værktøjet er udviklet af Miljøstyrelsen, som et hjælpeværktøj til vurdering af virksomheders risikostatus. Miljøstyrelsen er ikke ansvarlig for værktøjets resultater, som udelukkende er vejledende til brug for dialogen med myndighederne om virksomhedens risikostatus, hvor det er relevant.
Særligt bemærkes, at værktøjets resultater således ikke er rets-stiftende i sig selv og ikke bindende for miljømyndighedens afgørelse efter risikobekendtgørelsen om,  hvorvidt en virksomhed er omfattet af bekendtgørelsen. </t>
  </si>
  <si>
    <t>Regnearket kan ikke anvendes, når det skal vurderes om en virksomhed er omfattet af risikobekendtgørelsen på grund af særreglerne om chlor og ammoniak, jf. § 4, litra 3) a)</t>
  </si>
  <si>
    <t>For transportarealer med midlertidig opbevaring af farlige stoffer, jf. §3, 3), skal anvendes et andet værktøj til oversættelse af UN transportklasser, som findes på DMA.</t>
  </si>
  <si>
    <r>
      <rPr>
        <b/>
        <sz val="11"/>
        <color theme="1"/>
        <rFont val="Calibri"/>
        <family val="2"/>
        <scheme val="minor"/>
      </rPr>
      <t>Særligt for navngivne carcinogener (Navngivne stoffer nr. 33):</t>
    </r>
    <r>
      <rPr>
        <sz val="11"/>
        <color theme="1"/>
        <rFont val="Calibri"/>
        <family val="2"/>
        <scheme val="minor"/>
      </rPr>
      <t xml:space="preserve">
Her er det summen af mængden af de navngivne carcinogener, der skal anvendes til at vurdere, om virksomheden er omfattet af risikobekendtgørlesen alene pga mængden af carcinogene stoffer. Dette gøres ved,  at angive den samlede mængde og krydse Ja i kolonnen for 'Andre farer' på første faneblad (hermed summeres den samlede mængde ikke med andre stoffer).
Nogle af de navngivne carcinogene stoffer er imidlertid også klassificeret med anden farekategori end Carc. (se faneblad 4 og sikkerhedsdatabladet fra leverandøren), og de skal summeres med andre stoffer af samme kategori. De enkelte stoffer skal anføres i en særskilt række, mængden angives og der krydses Ja under den/de relevante fare(r).</t>
    </r>
  </si>
  <si>
    <t xml:space="preserve">Dette værktøj består af 4 faneblade:
- Faneblad 1 anvendes til at indsætte oplysninger om relevante farlige stoffer og mængder
- Faneblad 2 anvendes alene, når der er tale om gødningsstoffer (Bilag 1, del 2, nr. 1, 2 og 4)
- Faneblad 3 og 4 er tænkt som opslagslister, der kan anvendes som hjælp, når man udfylder første faneblad
Det kan også være nødvendigt at konsultere relevante noter til Bilag 1. </t>
  </si>
  <si>
    <r>
      <t xml:space="preserve">Særligt for ammoniumnitratgødninger (Faneblad 2 og 4, Navngivne stoffer nr. 1, 2 og 4):
</t>
    </r>
    <r>
      <rPr>
        <sz val="11"/>
        <color theme="1"/>
        <rFont val="Calibri"/>
        <family val="2"/>
        <scheme val="minor"/>
      </rPr>
      <t xml:space="preserve">Mange ammoniumnitratgødninger er ikke klassificeret som farlige, jf. CLP-forordningen, men de kan alligevel være omfattet af risikobekendtgørelsen, alene pga højt indhold af kvælstof baseret på ammoniumnitrat. Til disse gødninger anvendes fanebladet Gødning, når det skal vurderes om oplaget er så stort, at det er omfattet af risikobekendtgørelsen.
Enkelte gødninger kan være klassificeret med en af farekategorierne, nævnt i Del 1 Stofkategorier. Hvis virksomhederne oplagrer andre stoffer omfattet af risikobekendtgørelsen, skal disse gødningsstoffer også anføres på fanebladet Sumformel, så de indgår sammen med andre stoffer med samme farekategori. </t>
    </r>
  </si>
  <si>
    <t>H222
H223
uden brandfarlige gasser eller væsker</t>
  </si>
  <si>
    <t>Farlige stoffer, der er omfattet af akut toksiske, kategori 3, via oral indtagelse (H 301), falder ind under H2 AKUT TOKSISK, i de tilfælde, hvor der hverken kan udledes klassifikation som  akut indåndingstoksisk eller som akut dermal toksisk, f.eks. fordi der mangler entydige data om indåndingstoksitet og dermal toksitet.</t>
  </si>
  <si>
    <t>H300 kat 2 (og H301)
H310 kat 2 
H330 kat 2</t>
  </si>
  <si>
    <t>Værktøjet er beregnet på brug med Seveso III  (2012/18/EU) og ny risikobekendtgørelse (maj 2016). Der fås ikke korrekte resultater i forhold til bekg. nr. 1666/2006. (Kan kun anvendes i Xcel 2010 og nyere versioner)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</si>
</sst>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39"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8"/>
      <color rgb="FFFF0000"/>
      <name val="Calibri"/>
      <family val="2"/>
      <scheme val="minor"/>
    </font>
    <font>
      <b/>
      <sz val="1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sz val="12"/>
      <name val="Times New Roman"/>
      <family val="1"/>
    </font>
    <font>
      <b/>
      <sz val="20"/>
      <color rgb="FFFF0000"/>
      <name val="Calibri"/>
      <family val="2"/>
      <scheme val="minor"/>
    </font>
    <font>
      <sz val="11"/>
      <name val="Arial"/>
      <family val="2"/>
    </font>
    <font>
      <b/>
      <sz val="11"/>
      <color rgb="FF444444"/>
      <name val="Arial"/>
      <family val="2"/>
    </font>
    <font>
      <b/>
      <sz val="11"/>
      <color theme="1"/>
      <name val="Arial"/>
      <family val="2"/>
    </font>
    <font>
      <sz val="11"/>
      <color theme="1"/>
      <name val="Arial"/>
      <family val="2"/>
    </font>
    <font>
      <sz val="11"/>
      <color rgb="FFFF0000"/>
      <name val="Arial"/>
      <family val="2"/>
    </font>
    <font>
      <sz val="11"/>
      <color rgb="FF444444"/>
      <name val="Arial"/>
      <family val="2"/>
    </font>
    <font>
      <u/>
      <sz val="11"/>
      <color theme="1"/>
      <name val="Arial"/>
      <family val="2"/>
    </font>
    <font>
      <b/>
      <sz val="10"/>
      <color rgb="FF444444"/>
      <name val="Arial"/>
      <family val="2"/>
    </font>
    <font>
      <u/>
      <sz val="11"/>
      <color theme="10"/>
      <name val="Calibri"/>
      <family val="2"/>
      <scheme val="minor"/>
    </font>
    <font>
      <u/>
      <sz val="10"/>
      <color theme="10"/>
      <name val="Arial"/>
      <family val="2"/>
    </font>
    <font>
      <b/>
      <sz val="10"/>
      <color theme="1"/>
      <name val="Arial"/>
      <family val="2"/>
    </font>
    <font>
      <b/>
      <sz val="10"/>
      <color rgb="FFFF0000"/>
      <name val="Arial"/>
      <family val="2"/>
    </font>
    <font>
      <sz val="10"/>
      <color theme="1"/>
      <name val="Arial"/>
      <family val="2"/>
    </font>
    <font>
      <sz val="10"/>
      <color theme="0"/>
      <name val="Arial"/>
      <family val="2"/>
    </font>
    <font>
      <sz val="10"/>
      <color rgb="FF444444"/>
      <name val="Arial"/>
      <family val="2"/>
    </font>
    <font>
      <b/>
      <sz val="18"/>
      <color rgb="FFFF0000"/>
      <name val="Arial"/>
      <family val="2"/>
    </font>
    <font>
      <sz val="8"/>
      <color rgb="FF444444"/>
      <name val="Arial"/>
      <family val="2"/>
    </font>
    <font>
      <sz val="8"/>
      <color theme="1"/>
      <name val="Arial"/>
      <family val="2"/>
    </font>
    <font>
      <u/>
      <sz val="8"/>
      <color rgb="FF444444"/>
      <name val="Arial"/>
      <family val="2"/>
    </font>
    <font>
      <sz val="8"/>
      <name val="Arial"/>
      <family val="2"/>
    </font>
    <font>
      <sz val="10"/>
      <name val="Arial"/>
      <family val="2"/>
    </font>
    <font>
      <sz val="14"/>
      <color theme="1"/>
      <name val="Calibri"/>
      <family val="2"/>
      <scheme val="minor"/>
    </font>
    <font>
      <b/>
      <sz val="10"/>
      <name val="Arial"/>
      <family val="2"/>
    </font>
    <font>
      <b/>
      <i/>
      <sz val="9"/>
      <color theme="1"/>
      <name val="Verdana"/>
      <family val="2"/>
    </font>
    <font>
      <sz val="8"/>
      <color rgb="FF0070C0"/>
      <name val="Arial"/>
      <family val="2"/>
    </font>
    <font>
      <i/>
      <vertAlign val="superscript"/>
      <sz val="11"/>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s>
  <borders count="85">
    <border>
      <left/>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medium">
        <color auto="1"/>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auto="1"/>
      </right>
      <top style="medium">
        <color auto="1"/>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auto="1"/>
      </right>
      <top/>
      <bottom/>
      <diagonal/>
    </border>
    <border>
      <left style="medium">
        <color rgb="FF000000"/>
      </left>
      <right style="thin">
        <color rgb="FF000000"/>
      </right>
      <top/>
      <bottom/>
      <diagonal/>
    </border>
    <border>
      <left/>
      <right style="thin">
        <color auto="1"/>
      </right>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medium">
        <color auto="1"/>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auto="1"/>
      </right>
      <top style="thin">
        <color rgb="FF000000"/>
      </top>
      <bottom style="medium">
        <color rgb="FF000000"/>
      </bottom>
      <diagonal/>
    </border>
    <border>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medium">
        <color auto="1"/>
      </top>
      <bottom/>
      <diagonal/>
    </border>
    <border>
      <left style="thin">
        <color auto="1"/>
      </left>
      <right style="thin">
        <color auto="1"/>
      </right>
      <top/>
      <bottom style="medium">
        <color rgb="FF000000"/>
      </bottom>
      <diagonal/>
    </border>
    <border>
      <left style="thin">
        <color auto="1"/>
      </left>
      <right style="thin">
        <color auto="1"/>
      </right>
      <top/>
      <bottom style="medium">
        <color auto="1"/>
      </bottom>
      <diagonal/>
    </border>
    <border>
      <left style="thin">
        <color auto="1"/>
      </left>
      <right style="thin">
        <color auto="1"/>
      </right>
      <top style="medium">
        <color rgb="FF000000"/>
      </top>
      <bottom style="thin">
        <color auto="1"/>
      </bottom>
      <diagonal/>
    </border>
    <border>
      <left style="thin">
        <color auto="1"/>
      </left>
      <right style="thin">
        <color auto="1"/>
      </right>
      <top style="thin">
        <color auto="1"/>
      </top>
      <bottom style="medium">
        <color rgb="FF000000"/>
      </bottom>
      <diagonal/>
    </border>
    <border>
      <left style="thin">
        <color rgb="FF000000"/>
      </left>
      <right style="medium">
        <color auto="1"/>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medium">
        <color auto="1"/>
      </right>
      <top style="medium">
        <color auto="1"/>
      </top>
      <bottom style="thin">
        <color rgb="FF000000"/>
      </bottom>
      <diagonal/>
    </border>
    <border>
      <left style="medium">
        <color rgb="FF000000"/>
      </left>
      <right style="thin">
        <color rgb="FF000000"/>
      </right>
      <top style="thin">
        <color rgb="FF000000"/>
      </top>
      <bottom/>
      <diagonal/>
    </border>
    <border>
      <left/>
      <right style="medium">
        <color auto="1"/>
      </right>
      <top style="thin">
        <color rgb="FF000000"/>
      </top>
      <bottom/>
      <diagonal/>
    </border>
    <border>
      <left style="thin">
        <color rgb="FF000000"/>
      </left>
      <right style="thin">
        <color rgb="FF000000"/>
      </right>
      <top style="thin">
        <color rgb="FF000000"/>
      </top>
      <bottom/>
      <diagonal/>
    </border>
    <border>
      <left style="thin">
        <color rgb="FF000000"/>
      </left>
      <right style="medium">
        <color auto="1"/>
      </right>
      <top style="thin">
        <color rgb="FF000000"/>
      </top>
      <bottom/>
      <diagonal/>
    </border>
    <border>
      <left style="thin">
        <color rgb="FF000000"/>
      </left>
      <right style="thin">
        <color rgb="FF000000"/>
      </right>
      <top/>
      <bottom/>
      <diagonal/>
    </border>
    <border>
      <left style="thin">
        <color rgb="FF000000"/>
      </left>
      <right style="medium">
        <color auto="1"/>
      </right>
      <top/>
      <bottom/>
      <diagonal/>
    </border>
    <border>
      <left style="thin">
        <color rgb="FF000000"/>
      </left>
      <right style="thin">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20" fillId="0" borderId="0" applyNumberFormat="0" applyFill="0" applyBorder="0" applyAlignment="0" applyProtection="0"/>
  </cellStyleXfs>
  <cellXfs count="367">
    <xf numFmtId="0" fontId="0" fillId="0" borderId="0" xfId="0"/>
    <xf numFmtId="0" fontId="4" fillId="0" borderId="0" xfId="0" applyFont="1" applyProtection="1"/>
    <xf numFmtId="0" fontId="0" fillId="0" borderId="0" xfId="0" applyProtection="1"/>
    <xf numFmtId="0" fontId="5" fillId="0" borderId="0" xfId="0" applyFont="1" applyProtection="1"/>
    <xf numFmtId="0" fontId="1" fillId="0" borderId="0" xfId="0" applyFont="1" applyProtection="1"/>
    <xf numFmtId="0" fontId="0" fillId="0" borderId="0" xfId="0" applyAlignment="1" applyProtection="1">
      <alignment horizontal="right"/>
    </xf>
    <xf numFmtId="0" fontId="0" fillId="0" borderId="0" xfId="0" applyAlignment="1">
      <alignment horizontal="center"/>
    </xf>
    <xf numFmtId="0" fontId="2" fillId="0" borderId="0" xfId="0" applyFont="1" applyProtection="1"/>
    <xf numFmtId="0" fontId="2" fillId="2" borderId="2" xfId="0" applyFont="1" applyFill="1" applyBorder="1" applyProtection="1"/>
    <xf numFmtId="0" fontId="2" fillId="2" borderId="3" xfId="0" applyFont="1" applyFill="1" applyBorder="1" applyProtection="1"/>
    <xf numFmtId="0" fontId="2" fillId="2" borderId="4" xfId="0" applyFont="1" applyFill="1" applyBorder="1" applyProtection="1"/>
    <xf numFmtId="0" fontId="2" fillId="2" borderId="5" xfId="0" applyFont="1" applyFill="1" applyBorder="1" applyProtection="1"/>
    <xf numFmtId="0" fontId="2" fillId="2" borderId="6" xfId="0" applyFont="1" applyFill="1" applyBorder="1" applyProtection="1"/>
    <xf numFmtId="0" fontId="2" fillId="2" borderId="8" xfId="0" applyFont="1" applyFill="1" applyBorder="1" applyProtection="1"/>
    <xf numFmtId="0" fontId="2" fillId="2" borderId="9" xfId="0" applyFont="1" applyFill="1" applyBorder="1" applyProtection="1"/>
    <xf numFmtId="0" fontId="2" fillId="2" borderId="0" xfId="0" applyFont="1" applyFill="1" applyBorder="1" applyProtection="1"/>
    <xf numFmtId="0" fontId="2" fillId="2" borderId="10" xfId="0" applyFont="1" applyFill="1" applyBorder="1" applyProtection="1"/>
    <xf numFmtId="0" fontId="2" fillId="2" borderId="11" xfId="0" applyFont="1" applyFill="1" applyBorder="1" applyProtection="1"/>
    <xf numFmtId="0" fontId="2" fillId="2" borderId="13" xfId="0" applyFont="1" applyFill="1" applyBorder="1" applyProtection="1"/>
    <xf numFmtId="0" fontId="2" fillId="2" borderId="14" xfId="0" applyFont="1" applyFill="1" applyBorder="1" applyProtection="1"/>
    <xf numFmtId="0" fontId="2" fillId="2" borderId="15" xfId="0" applyFont="1" applyFill="1" applyBorder="1" applyAlignment="1" applyProtection="1">
      <alignment horizontal="center"/>
    </xf>
    <xf numFmtId="0" fontId="2" fillId="2" borderId="16" xfId="0" applyFont="1" applyFill="1" applyBorder="1" applyAlignment="1" applyProtection="1">
      <alignment horizontal="center"/>
    </xf>
    <xf numFmtId="0" fontId="2" fillId="2" borderId="17" xfId="0" applyFont="1" applyFill="1" applyBorder="1" applyAlignment="1" applyProtection="1">
      <alignment horizontal="center"/>
    </xf>
    <xf numFmtId="0" fontId="7" fillId="3" borderId="2" xfId="0" applyFont="1" applyFill="1" applyBorder="1" applyProtection="1"/>
    <xf numFmtId="0" fontId="7" fillId="0" borderId="3" xfId="0" applyFont="1" applyBorder="1" applyProtection="1"/>
    <xf numFmtId="0" fontId="7" fillId="0" borderId="3" xfId="0" applyFont="1" applyBorder="1" applyAlignment="1" applyProtection="1">
      <alignment horizontal="center"/>
    </xf>
    <xf numFmtId="0" fontId="7" fillId="0" borderId="4" xfId="0" applyFont="1" applyBorder="1" applyAlignment="1" applyProtection="1">
      <alignment horizontal="left"/>
    </xf>
    <xf numFmtId="0" fontId="7" fillId="3" borderId="5" xfId="0" applyFont="1" applyFill="1" applyBorder="1" applyAlignment="1" applyProtection="1">
      <alignment horizontal="left"/>
    </xf>
    <xf numFmtId="0" fontId="7" fillId="3" borderId="4" xfId="0" applyFont="1" applyFill="1" applyBorder="1" applyAlignment="1" applyProtection="1">
      <alignment horizontal="left"/>
    </xf>
    <xf numFmtId="0" fontId="7" fillId="3" borderId="6" xfId="0" applyFont="1" applyFill="1" applyBorder="1" applyAlignment="1" applyProtection="1">
      <alignment horizontal="left"/>
    </xf>
    <xf numFmtId="0" fontId="0" fillId="3" borderId="8" xfId="0" applyFill="1" applyBorder="1" applyAlignment="1" applyProtection="1">
      <alignment horizontal="center"/>
    </xf>
    <xf numFmtId="0" fontId="0" fillId="0" borderId="9" xfId="0" applyBorder="1" applyAlignment="1" applyProtection="1">
      <alignment wrapText="1"/>
      <protection locked="0"/>
    </xf>
    <xf numFmtId="0" fontId="0" fillId="0" borderId="9" xfId="0" applyBorder="1" applyAlignment="1" applyProtection="1">
      <alignment horizontal="center"/>
      <protection locked="0"/>
    </xf>
    <xf numFmtId="0" fontId="7" fillId="0" borderId="2" xfId="0" applyFont="1" applyBorder="1" applyProtection="1"/>
    <xf numFmtId="0" fontId="7" fillId="0" borderId="4" xfId="0" applyFont="1" applyBorder="1" applyAlignment="1" applyProtection="1"/>
    <xf numFmtId="0" fontId="7" fillId="3" borderId="4" xfId="0" applyFont="1" applyFill="1" applyBorder="1" applyProtection="1"/>
    <xf numFmtId="0" fontId="7" fillId="3" borderId="6" xfId="0" applyFont="1" applyFill="1" applyBorder="1" applyProtection="1"/>
    <xf numFmtId="0" fontId="7" fillId="0" borderId="8" xfId="0" applyFont="1" applyBorder="1" applyProtection="1">
      <protection locked="0"/>
    </xf>
    <xf numFmtId="0" fontId="2" fillId="2" borderId="3"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7" fillId="3" borderId="1" xfId="0" applyFont="1" applyFill="1" applyBorder="1" applyProtection="1"/>
    <xf numFmtId="0" fontId="7" fillId="0" borderId="9" xfId="0" applyFont="1" applyBorder="1" applyAlignment="1" applyProtection="1">
      <alignment horizontal="center"/>
      <protection locked="0"/>
    </xf>
    <xf numFmtId="164" fontId="0" fillId="3" borderId="7" xfId="0" applyNumberFormat="1" applyFill="1" applyBorder="1" applyAlignment="1" applyProtection="1">
      <alignment horizontal="center"/>
    </xf>
    <xf numFmtId="164" fontId="0" fillId="3" borderId="8" xfId="0" applyNumberFormat="1" applyFill="1" applyBorder="1" applyAlignment="1" applyProtection="1">
      <alignment horizontal="center"/>
    </xf>
    <xf numFmtId="0" fontId="0" fillId="0" borderId="14" xfId="0" applyBorder="1" applyAlignment="1" applyProtection="1"/>
    <xf numFmtId="164" fontId="0" fillId="3" borderId="12" xfId="0" applyNumberFormat="1" applyFill="1" applyBorder="1" applyAlignment="1" applyProtection="1">
      <alignment horizontal="center"/>
    </xf>
    <xf numFmtId="164" fontId="0" fillId="3" borderId="13" xfId="0" applyNumberFormat="1" applyFill="1" applyBorder="1" applyAlignment="1" applyProtection="1">
      <alignment horizontal="center"/>
    </xf>
    <xf numFmtId="0" fontId="0" fillId="0" borderId="0" xfId="0" applyFill="1" applyBorder="1" applyProtection="1"/>
    <xf numFmtId="0" fontId="2" fillId="0" borderId="0" xfId="0" applyFont="1" applyFill="1" applyBorder="1" applyAlignment="1" applyProtection="1"/>
    <xf numFmtId="164" fontId="0" fillId="0" borderId="0" xfId="0" applyNumberFormat="1" applyFill="1" applyBorder="1" applyAlignment="1" applyProtection="1">
      <alignment horizontal="center"/>
    </xf>
    <xf numFmtId="0" fontId="2" fillId="0" borderId="15" xfId="0" applyFont="1" applyFill="1" applyBorder="1" applyProtection="1"/>
    <xf numFmtId="0" fontId="0" fillId="0" borderId="0" xfId="0" applyFill="1" applyBorder="1" applyAlignment="1" applyProtection="1"/>
    <xf numFmtId="164" fontId="0" fillId="0" borderId="0" xfId="0" applyNumberFormat="1" applyFill="1" applyBorder="1" applyAlignment="1" applyProtection="1"/>
    <xf numFmtId="0" fontId="9" fillId="0" borderId="0" xfId="0" applyFont="1" applyAlignment="1" applyProtection="1">
      <alignment horizontal="left"/>
    </xf>
    <xf numFmtId="4" fontId="9" fillId="0" borderId="0" xfId="0" applyNumberFormat="1" applyFont="1" applyAlignment="1" applyProtection="1">
      <alignment horizontal="left" vertical="center"/>
    </xf>
    <xf numFmtId="0" fontId="2" fillId="0" borderId="0" xfId="0" applyFont="1" applyAlignment="1" applyProtection="1">
      <alignment horizontal="right"/>
    </xf>
    <xf numFmtId="164" fontId="0" fillId="0" borderId="0" xfId="0" applyNumberFormat="1" applyAlignment="1" applyProtection="1">
      <alignment horizontal="center"/>
    </xf>
    <xf numFmtId="0" fontId="10" fillId="0" borderId="0" xfId="0" applyFont="1" applyAlignment="1" applyProtection="1">
      <alignment vertical="top"/>
    </xf>
    <xf numFmtId="0" fontId="11" fillId="0" borderId="18" xfId="0" applyFont="1" applyBorder="1" applyProtection="1"/>
    <xf numFmtId="0" fontId="12" fillId="0" borderId="19" xfId="0" applyFont="1" applyBorder="1" applyAlignment="1" applyProtection="1">
      <alignment vertical="top"/>
    </xf>
    <xf numFmtId="0" fontId="13" fillId="0" borderId="20" xfId="0" applyFont="1" applyBorder="1" applyAlignment="1" applyProtection="1">
      <alignment horizontal="center" vertical="center" wrapText="1"/>
    </xf>
    <xf numFmtId="0" fontId="14" fillId="0" borderId="21"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8" fillId="0" borderId="0" xfId="0" applyFont="1" applyProtection="1"/>
    <xf numFmtId="0" fontId="8" fillId="0" borderId="23" xfId="0" applyFont="1" applyBorder="1" applyAlignment="1" applyProtection="1">
      <alignment vertical="top" wrapText="1"/>
    </xf>
    <xf numFmtId="0" fontId="17" fillId="0" borderId="20" xfId="0" applyFont="1" applyBorder="1" applyAlignment="1" applyProtection="1">
      <alignment vertical="top" wrapText="1"/>
    </xf>
    <xf numFmtId="0" fontId="17" fillId="0" borderId="20" xfId="0" applyFont="1" applyBorder="1" applyAlignment="1" applyProtection="1">
      <alignment horizontal="center" vertical="top" wrapText="1"/>
    </xf>
    <xf numFmtId="0" fontId="8" fillId="0" borderId="18" xfId="0" applyFont="1" applyBorder="1" applyAlignment="1" applyProtection="1">
      <alignment vertical="top" wrapText="1"/>
    </xf>
    <xf numFmtId="0" fontId="12" fillId="0" borderId="24" xfId="0" applyFont="1" applyBorder="1" applyAlignment="1" applyProtection="1">
      <alignment vertical="top"/>
    </xf>
    <xf numFmtId="0" fontId="17" fillId="0" borderId="25" xfId="0" applyFont="1" applyBorder="1" applyAlignment="1" applyProtection="1">
      <alignment vertical="center" wrapText="1"/>
    </xf>
    <xf numFmtId="0" fontId="17" fillId="0" borderId="25"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0" fillId="0" borderId="26" xfId="0" applyBorder="1" applyAlignment="1" applyProtection="1">
      <alignment vertical="top" wrapText="1"/>
    </xf>
    <xf numFmtId="0" fontId="12" fillId="0" borderId="27" xfId="0" applyFont="1" applyBorder="1" applyAlignment="1" applyProtection="1">
      <alignment vertical="top"/>
    </xf>
    <xf numFmtId="0" fontId="17" fillId="4" borderId="28" xfId="0" applyFont="1" applyFill="1" applyBorder="1" applyAlignment="1" applyProtection="1">
      <alignment horizontal="justify" vertical="center" wrapText="1"/>
    </xf>
    <xf numFmtId="0" fontId="17" fillId="0" borderId="29"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0" fillId="0" borderId="30" xfId="0" applyBorder="1" applyAlignment="1" applyProtection="1">
      <alignment vertical="top"/>
    </xf>
    <xf numFmtId="0" fontId="17" fillId="4" borderId="22" xfId="0" applyFont="1" applyFill="1" applyBorder="1" applyAlignment="1" applyProtection="1">
      <alignment horizontal="justify" vertical="center" wrapText="1"/>
    </xf>
    <xf numFmtId="0" fontId="17" fillId="0" borderId="22"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8" fillId="0" borderId="23" xfId="0" applyFont="1" applyBorder="1" applyAlignment="1" applyProtection="1">
      <alignment vertical="top"/>
    </xf>
    <xf numFmtId="0" fontId="12" fillId="0" borderId="31" xfId="0" applyFont="1" applyBorder="1" applyAlignment="1" applyProtection="1">
      <alignment vertical="top"/>
    </xf>
    <xf numFmtId="0" fontId="0" fillId="0" borderId="23" xfId="0" applyBorder="1" applyAlignment="1" applyProtection="1">
      <alignment vertical="top"/>
    </xf>
    <xf numFmtId="0" fontId="12" fillId="0" borderId="32" xfId="0" applyFont="1" applyBorder="1" applyAlignment="1" applyProtection="1">
      <alignment vertical="top"/>
    </xf>
    <xf numFmtId="0" fontId="17" fillId="0" borderId="22" xfId="0" applyFont="1" applyBorder="1" applyAlignment="1" applyProtection="1">
      <alignment vertical="center" wrapText="1"/>
    </xf>
    <xf numFmtId="0" fontId="0" fillId="0" borderId="18" xfId="0" applyBorder="1" applyAlignment="1" applyProtection="1">
      <alignment vertical="top"/>
    </xf>
    <xf numFmtId="0" fontId="8" fillId="0" borderId="26" xfId="0" applyFont="1" applyBorder="1" applyAlignment="1" applyProtection="1">
      <alignment vertical="top" wrapText="1"/>
    </xf>
    <xf numFmtId="0" fontId="8" fillId="0" borderId="33" xfId="0" applyFont="1" applyBorder="1" applyAlignment="1" applyProtection="1">
      <alignment vertical="top" wrapText="1"/>
    </xf>
    <xf numFmtId="0" fontId="12" fillId="0" borderId="34" xfId="0" applyFont="1" applyBorder="1" applyAlignment="1" applyProtection="1">
      <alignment vertical="top"/>
    </xf>
    <xf numFmtId="0" fontId="17" fillId="4" borderId="35" xfId="0" applyFont="1" applyFill="1" applyBorder="1" applyAlignment="1" applyProtection="1">
      <alignment horizontal="justify" vertical="center" wrapText="1"/>
    </xf>
    <xf numFmtId="0" fontId="8" fillId="0" borderId="30" xfId="0" applyFont="1" applyBorder="1" applyAlignment="1" applyProtection="1">
      <alignment vertical="top" wrapText="1"/>
    </xf>
    <xf numFmtId="0" fontId="0" fillId="0" borderId="33" xfId="0" applyBorder="1" applyAlignment="1" applyProtection="1">
      <alignment vertical="top"/>
    </xf>
    <xf numFmtId="0" fontId="0" fillId="0" borderId="18" xfId="0" applyBorder="1" applyProtection="1"/>
    <xf numFmtId="0" fontId="0" fillId="0" borderId="23" xfId="0" applyBorder="1" applyProtection="1"/>
    <xf numFmtId="0" fontId="8" fillId="0" borderId="26" xfId="0" applyFont="1" applyBorder="1" applyAlignment="1" applyProtection="1">
      <alignment vertical="top"/>
    </xf>
    <xf numFmtId="0" fontId="17" fillId="0" borderId="20" xfId="0" applyFont="1" applyBorder="1" applyAlignment="1" applyProtection="1">
      <alignment vertical="center" wrapText="1"/>
    </xf>
    <xf numFmtId="1" fontId="17" fillId="0" borderId="20" xfId="0" applyNumberFormat="1" applyFont="1" applyBorder="1" applyAlignment="1" applyProtection="1">
      <alignment horizontal="center" vertical="center" wrapText="1"/>
    </xf>
    <xf numFmtId="0" fontId="8" fillId="0" borderId="21" xfId="0" applyFont="1" applyBorder="1" applyAlignment="1" applyProtection="1">
      <alignment vertical="top"/>
    </xf>
    <xf numFmtId="1" fontId="17" fillId="0" borderId="22" xfId="0" applyNumberFormat="1" applyFont="1" applyBorder="1" applyAlignment="1" applyProtection="1">
      <alignment horizontal="center" vertical="center" wrapText="1"/>
    </xf>
    <xf numFmtId="0" fontId="8" fillId="0" borderId="30" xfId="0" applyFont="1" applyBorder="1" applyAlignment="1" applyProtection="1">
      <alignment vertical="top"/>
    </xf>
    <xf numFmtId="0" fontId="19" fillId="0" borderId="0" xfId="0" applyFont="1" applyBorder="1" applyAlignment="1">
      <alignment horizontal="center" vertical="center" wrapText="1"/>
    </xf>
    <xf numFmtId="0" fontId="19" fillId="0" borderId="29" xfId="0" applyFont="1" applyBorder="1" applyAlignment="1">
      <alignment horizontal="center" vertical="center" wrapText="1"/>
    </xf>
    <xf numFmtId="0" fontId="21" fillId="0" borderId="18" xfId="1" applyFont="1" applyBorder="1" applyAlignment="1">
      <alignment horizontal="center" vertical="center" wrapText="1"/>
    </xf>
    <xf numFmtId="0" fontId="19" fillId="0" borderId="20" xfId="0" applyFont="1" applyBorder="1" applyAlignment="1">
      <alignment horizontal="center" vertical="center" wrapText="1"/>
    </xf>
    <xf numFmtId="0" fontId="22" fillId="0" borderId="0" xfId="0" applyFont="1" applyFill="1" applyBorder="1" applyAlignment="1">
      <alignment horizontal="center" vertical="center"/>
    </xf>
    <xf numFmtId="0" fontId="22" fillId="0" borderId="3" xfId="0" applyFont="1" applyBorder="1" applyAlignment="1">
      <alignment horizontal="center" vertical="center" wrapText="1"/>
    </xf>
    <xf numFmtId="0" fontId="24" fillId="0" borderId="0" xfId="0" applyFont="1" applyBorder="1" applyAlignment="1">
      <alignment horizontal="center" vertical="top" wrapText="1"/>
    </xf>
    <xf numFmtId="0" fontId="24" fillId="0" borderId="0" xfId="0" applyFont="1"/>
    <xf numFmtId="0" fontId="25" fillId="0" borderId="36" xfId="0" applyFont="1" applyBorder="1" applyAlignment="1">
      <alignment horizontal="center"/>
    </xf>
    <xf numFmtId="0" fontId="24" fillId="0" borderId="22" xfId="0" quotePrefix="1" applyFont="1" applyBorder="1" applyAlignment="1">
      <alignment horizontal="center" vertical="center" wrapText="1"/>
    </xf>
    <xf numFmtId="0" fontId="21" fillId="0" borderId="30" xfId="1" quotePrefix="1" applyFont="1" applyBorder="1" applyAlignment="1">
      <alignment horizontal="center" vertical="center" wrapText="1"/>
    </xf>
    <xf numFmtId="0" fontId="24" fillId="0" borderId="37" xfId="0" applyFont="1" applyBorder="1" applyAlignment="1">
      <alignment horizontal="center" vertical="top"/>
    </xf>
    <xf numFmtId="0" fontId="27" fillId="0" borderId="14" xfId="0" applyFont="1" applyFill="1" applyBorder="1" applyAlignment="1">
      <alignment horizontal="center" vertical="top" wrapText="1"/>
    </xf>
    <xf numFmtId="0" fontId="22" fillId="2" borderId="15" xfId="0" applyFont="1" applyFill="1" applyBorder="1" applyAlignment="1">
      <alignment horizontal="center" wrapText="1"/>
    </xf>
    <xf numFmtId="0" fontId="22" fillId="0" borderId="10" xfId="0" applyFont="1" applyFill="1" applyBorder="1" applyAlignment="1">
      <alignment horizontal="center" vertical="top"/>
    </xf>
    <xf numFmtId="0" fontId="26" fillId="4" borderId="38" xfId="0" applyFont="1" applyFill="1" applyBorder="1" applyAlignment="1">
      <alignment horizontal="center" vertical="center" wrapText="1"/>
    </xf>
    <xf numFmtId="0" fontId="26" fillId="4" borderId="39" xfId="0" applyFont="1" applyFill="1" applyBorder="1" applyAlignment="1">
      <alignment horizontal="justify" vertical="center" wrapText="1"/>
    </xf>
    <xf numFmtId="0" fontId="26" fillId="0" borderId="20" xfId="0" applyFont="1" applyBorder="1" applyAlignment="1">
      <alignment horizontal="right" vertical="center" wrapText="1"/>
    </xf>
    <xf numFmtId="0" fontId="21" fillId="0" borderId="0" xfId="1" applyFont="1" applyAlignment="1">
      <alignment horizontal="center" vertical="center"/>
    </xf>
    <xf numFmtId="0" fontId="28" fillId="0" borderId="3" xfId="0" applyFont="1" applyBorder="1" applyAlignment="1">
      <alignment horizontal="left" vertical="center" wrapText="1"/>
    </xf>
    <xf numFmtId="0" fontId="26" fillId="0" borderId="0" xfId="0" applyFont="1" applyBorder="1" applyAlignment="1">
      <alignment horizontal="center" vertical="center" wrapText="1"/>
    </xf>
    <xf numFmtId="0" fontId="26" fillId="0" borderId="40" xfId="0" applyFont="1" applyBorder="1" applyAlignment="1">
      <alignment horizontal="center" vertical="center" wrapText="1"/>
    </xf>
    <xf numFmtId="0" fontId="21" fillId="0" borderId="10" xfId="1" applyFont="1" applyBorder="1" applyAlignment="1">
      <alignment vertical="center"/>
    </xf>
    <xf numFmtId="0" fontId="24" fillId="0" borderId="0" xfId="0" applyFont="1" applyAlignment="1">
      <alignment wrapText="1"/>
    </xf>
    <xf numFmtId="0" fontId="26" fillId="4" borderId="41" xfId="0" applyFont="1" applyFill="1" applyBorder="1" applyAlignment="1">
      <alignment horizontal="center" vertical="center" wrapText="1"/>
    </xf>
    <xf numFmtId="0" fontId="26" fillId="4" borderId="42" xfId="0" applyFont="1" applyFill="1" applyBorder="1" applyAlignment="1">
      <alignment horizontal="justify" vertical="center" wrapText="1"/>
    </xf>
    <xf numFmtId="0" fontId="26" fillId="0" borderId="22" xfId="0" applyFont="1" applyBorder="1" applyAlignment="1">
      <alignment horizontal="right" vertical="center" wrapText="1"/>
    </xf>
    <xf numFmtId="0" fontId="28" fillId="0" borderId="9" xfId="0" applyFont="1" applyBorder="1" applyAlignment="1">
      <alignment horizontal="left" vertical="center" wrapText="1"/>
    </xf>
    <xf numFmtId="0" fontId="26" fillId="0" borderId="43" xfId="0" applyFont="1" applyBorder="1" applyAlignment="1">
      <alignment horizontal="center" vertical="center" wrapText="1"/>
    </xf>
    <xf numFmtId="0" fontId="26" fillId="0" borderId="10" xfId="0" applyFont="1" applyBorder="1" applyAlignment="1">
      <alignment horizontal="center" vertical="center" wrapText="1"/>
    </xf>
    <xf numFmtId="0" fontId="20" fillId="0" borderId="0" xfId="1" applyAlignment="1">
      <alignment horizontal="center" vertical="center"/>
    </xf>
    <xf numFmtId="0" fontId="28" fillId="0" borderId="9" xfId="0" applyFont="1" applyBorder="1" applyAlignment="1">
      <alignment vertical="center" wrapText="1"/>
    </xf>
    <xf numFmtId="0" fontId="20" fillId="0" borderId="10" xfId="1" applyBorder="1" applyAlignment="1">
      <alignment vertical="center"/>
    </xf>
    <xf numFmtId="0" fontId="28" fillId="0" borderId="9" xfId="0" applyFont="1" applyBorder="1" applyAlignment="1">
      <alignment wrapText="1"/>
    </xf>
    <xf numFmtId="0" fontId="24" fillId="0" borderId="22" xfId="0" applyFont="1" applyBorder="1" applyAlignment="1">
      <alignment horizontal="right" vertical="center" wrapText="1"/>
    </xf>
    <xf numFmtId="0" fontId="29" fillId="0" borderId="9" xfId="0" applyFont="1" applyBorder="1" applyAlignment="1">
      <alignment wrapText="1"/>
    </xf>
    <xf numFmtId="0" fontId="24" fillId="0" borderId="0"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21" xfId="0" applyFont="1" applyBorder="1" applyAlignment="1">
      <alignment horizontal="right" vertical="center" wrapText="1"/>
    </xf>
    <xf numFmtId="49" fontId="20" fillId="0" borderId="0" xfId="1" applyNumberFormat="1" applyAlignment="1">
      <alignment horizontal="center" vertical="center" wrapText="1"/>
    </xf>
    <xf numFmtId="49" fontId="31" fillId="0" borderId="10" xfId="1" applyNumberFormat="1" applyFont="1" applyBorder="1" applyAlignment="1">
      <alignment vertical="center" wrapText="1"/>
    </xf>
    <xf numFmtId="14" fontId="32" fillId="0" borderId="22" xfId="0" quotePrefix="1" applyNumberFormat="1" applyFont="1" applyBorder="1" applyAlignment="1">
      <alignment horizontal="right" vertical="center" wrapText="1"/>
    </xf>
    <xf numFmtId="0" fontId="32" fillId="0" borderId="22" xfId="0" applyFont="1" applyBorder="1" applyAlignment="1">
      <alignment vertical="center" wrapText="1"/>
    </xf>
    <xf numFmtId="0" fontId="20" fillId="0" borderId="0" xfId="1" applyBorder="1" applyAlignment="1">
      <alignment horizontal="center" vertical="center" wrapText="1"/>
    </xf>
    <xf numFmtId="0" fontId="29" fillId="0" borderId="9" xfId="0" applyFont="1" applyBorder="1" applyAlignment="1">
      <alignment horizontal="left" vertical="center" wrapText="1"/>
    </xf>
    <xf numFmtId="0" fontId="24" fillId="0" borderId="10" xfId="0" applyFont="1" applyBorder="1" applyAlignment="1">
      <alignment horizontal="center" vertical="center" wrapText="1"/>
    </xf>
    <xf numFmtId="0" fontId="24" fillId="0" borderId="18" xfId="0" applyFont="1" applyBorder="1" applyAlignment="1">
      <alignment horizontal="right" vertical="center" wrapText="1"/>
    </xf>
    <xf numFmtId="0" fontId="26" fillId="4" borderId="44" xfId="0" applyFont="1" applyFill="1" applyBorder="1" applyAlignment="1">
      <alignment horizontal="center" vertical="center" wrapText="1"/>
    </xf>
    <xf numFmtId="0" fontId="26" fillId="0" borderId="42" xfId="0" applyFont="1" applyBorder="1" applyAlignment="1">
      <alignment horizontal="justify" vertical="center"/>
    </xf>
    <xf numFmtId="0" fontId="32" fillId="0" borderId="0" xfId="0" applyFont="1" applyBorder="1" applyAlignment="1">
      <alignment horizontal="center" vertical="center" wrapText="1"/>
    </xf>
    <xf numFmtId="1" fontId="26" fillId="4" borderId="41" xfId="0" applyNumberFormat="1" applyFont="1" applyFill="1" applyBorder="1" applyAlignment="1">
      <alignment horizontal="center" vertical="center" wrapText="1"/>
    </xf>
    <xf numFmtId="0" fontId="26" fillId="4" borderId="42" xfId="0" applyFont="1" applyFill="1" applyBorder="1" applyAlignment="1">
      <alignment vertical="center" wrapText="1"/>
    </xf>
    <xf numFmtId="0" fontId="29" fillId="0" borderId="9" xfId="0" applyFont="1" applyBorder="1" applyAlignment="1">
      <alignment vertical="center" wrapText="1"/>
    </xf>
    <xf numFmtId="0" fontId="20" fillId="0" borderId="15" xfId="1" applyBorder="1" applyAlignment="1">
      <alignment horizontal="center" vertical="center"/>
    </xf>
    <xf numFmtId="0" fontId="24" fillId="0" borderId="36"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top"/>
    </xf>
    <xf numFmtId="0" fontId="29" fillId="0" borderId="4" xfId="0" applyFont="1" applyBorder="1"/>
    <xf numFmtId="0" fontId="24" fillId="0" borderId="0" xfId="0" applyFont="1" applyAlignment="1">
      <alignment vertical="top"/>
    </xf>
    <xf numFmtId="0" fontId="29" fillId="0" borderId="0" xfId="0" applyFont="1"/>
    <xf numFmtId="0" fontId="3" fillId="0" borderId="0" xfId="0" quotePrefix="1" applyFont="1"/>
    <xf numFmtId="0" fontId="8" fillId="0" borderId="0" xfId="0" applyFont="1" applyAlignment="1">
      <alignment vertical="top" wrapText="1"/>
    </xf>
    <xf numFmtId="0" fontId="8" fillId="0" borderId="0" xfId="0" applyFont="1" applyAlignment="1">
      <alignment vertical="top"/>
    </xf>
    <xf numFmtId="0" fontId="8" fillId="0" borderId="0" xfId="0" quotePrefix="1" applyFont="1"/>
    <xf numFmtId="0" fontId="26" fillId="0" borderId="42" xfId="0" applyFont="1" applyBorder="1" applyAlignment="1">
      <alignment horizontal="left" vertical="center" wrapText="1"/>
    </xf>
    <xf numFmtId="0" fontId="26" fillId="0" borderId="42" xfId="0" applyFont="1" applyBorder="1" applyAlignment="1">
      <alignment horizontal="justify" vertical="center" wrapText="1"/>
    </xf>
    <xf numFmtId="0" fontId="24" fillId="0" borderId="22" xfId="0" applyFont="1" applyBorder="1" applyAlignment="1">
      <alignment horizontal="right" vertical="top" wrapText="1"/>
    </xf>
    <xf numFmtId="0" fontId="20" fillId="0" borderId="0" xfId="1" applyBorder="1" applyAlignment="1">
      <alignment horizontal="center" vertical="center"/>
    </xf>
    <xf numFmtId="0" fontId="0" fillId="3" borderId="13" xfId="0" applyFill="1" applyBorder="1" applyAlignment="1" applyProtection="1">
      <alignment horizontal="center"/>
    </xf>
    <xf numFmtId="164" fontId="0" fillId="3" borderId="16" xfId="0" applyNumberFormat="1" applyFill="1" applyBorder="1" applyAlignment="1" applyProtection="1">
      <alignment horizontal="center"/>
    </xf>
    <xf numFmtId="164" fontId="0" fillId="3" borderId="15" xfId="0" applyNumberFormat="1" applyFill="1" applyBorder="1" applyAlignment="1" applyProtection="1">
      <alignment horizontal="center"/>
    </xf>
    <xf numFmtId="164" fontId="0" fillId="3" borderId="17" xfId="0" applyNumberFormat="1" applyFill="1" applyBorder="1" applyAlignment="1" applyProtection="1">
      <alignment horizontal="center"/>
    </xf>
    <xf numFmtId="0" fontId="9" fillId="0" borderId="0" xfId="0" applyFont="1" applyProtection="1"/>
    <xf numFmtId="0" fontId="0" fillId="0" borderId="14" xfId="0" applyBorder="1" applyAlignment="1" applyProtection="1">
      <alignment wrapText="1"/>
    </xf>
    <xf numFmtId="0" fontId="0" fillId="0" borderId="14" xfId="0" applyBorder="1" applyAlignment="1" applyProtection="1">
      <alignment horizontal="center"/>
    </xf>
    <xf numFmtId="0" fontId="0" fillId="0" borderId="16" xfId="0" applyBorder="1" applyAlignment="1" applyProtection="1">
      <alignment horizontal="center"/>
    </xf>
    <xf numFmtId="0" fontId="0" fillId="0" borderId="15" xfId="0" applyBorder="1" applyAlignment="1" applyProtection="1">
      <alignment horizontal="center"/>
    </xf>
    <xf numFmtId="0" fontId="8" fillId="0" borderId="15" xfId="0" applyFont="1" applyBorder="1" applyAlignment="1" applyProtection="1">
      <alignment horizontal="center"/>
    </xf>
    <xf numFmtId="0" fontId="7" fillId="0" borderId="13" xfId="0" applyFont="1" applyBorder="1" applyProtection="1"/>
    <xf numFmtId="0" fontId="0" fillId="0" borderId="46" xfId="0" applyBorder="1"/>
    <xf numFmtId="0" fontId="0" fillId="0" borderId="47" xfId="0" applyBorder="1"/>
    <xf numFmtId="0" fontId="0" fillId="0" borderId="48" xfId="0" applyBorder="1"/>
    <xf numFmtId="0" fontId="0" fillId="0" borderId="49" xfId="0" applyBorder="1"/>
    <xf numFmtId="0" fontId="0" fillId="0" borderId="0" xfId="0" applyBorder="1"/>
    <xf numFmtId="0" fontId="0" fillId="0" borderId="43" xfId="0" applyBorder="1"/>
    <xf numFmtId="0" fontId="0" fillId="0" borderId="50" xfId="0" applyBorder="1"/>
    <xf numFmtId="0" fontId="0" fillId="0" borderId="51" xfId="0" applyBorder="1"/>
    <xf numFmtId="0" fontId="0" fillId="0" borderId="52" xfId="0" applyBorder="1"/>
    <xf numFmtId="0" fontId="8" fillId="0" borderId="0" xfId="0" applyFont="1" applyAlignment="1">
      <alignment horizontal="center" vertical="top" wrapText="1"/>
    </xf>
    <xf numFmtId="0" fontId="8" fillId="0" borderId="0" xfId="0" applyFont="1" applyAlignment="1">
      <alignment horizontal="center" vertical="top"/>
    </xf>
    <xf numFmtId="14" fontId="32" fillId="0" borderId="25" xfId="0" quotePrefix="1" applyNumberFormat="1" applyFont="1" applyBorder="1" applyAlignment="1">
      <alignment horizontal="right" vertical="center" wrapText="1"/>
    </xf>
    <xf numFmtId="0" fontId="26" fillId="0" borderId="21" xfId="0" applyFont="1" applyBorder="1" applyAlignment="1">
      <alignment horizontal="right" vertical="center" wrapText="1"/>
    </xf>
    <xf numFmtId="0" fontId="29" fillId="0" borderId="14" xfId="0" applyFont="1" applyBorder="1" applyAlignment="1">
      <alignment wrapText="1"/>
    </xf>
    <xf numFmtId="0" fontId="32" fillId="0" borderId="36" xfId="0" applyFont="1" applyBorder="1" applyAlignment="1">
      <alignment horizontal="center" vertical="center" wrapText="1"/>
    </xf>
    <xf numFmtId="0" fontId="0" fillId="3" borderId="5" xfId="0" applyFill="1" applyBorder="1" applyAlignment="1" applyProtection="1">
      <alignment horizontal="center"/>
    </xf>
    <xf numFmtId="0" fontId="7" fillId="0" borderId="40" xfId="0" applyFont="1" applyBorder="1" applyProtection="1"/>
    <xf numFmtId="0" fontId="0" fillId="3" borderId="10" xfId="0" applyFill="1" applyBorder="1" applyAlignment="1" applyProtection="1">
      <alignment horizontal="center"/>
    </xf>
    <xf numFmtId="0" fontId="0" fillId="0" borderId="43" xfId="0" applyBorder="1" applyAlignment="1" applyProtection="1">
      <alignment horizontal="left"/>
      <protection locked="0"/>
    </xf>
    <xf numFmtId="0" fontId="0" fillId="3" borderId="16" xfId="0" applyFill="1" applyBorder="1" applyAlignment="1" applyProtection="1">
      <alignment horizontal="center"/>
    </xf>
    <xf numFmtId="0" fontId="0" fillId="0" borderId="53" xfId="0" applyBorder="1" applyAlignment="1" applyProtection="1">
      <alignment horizontal="left"/>
    </xf>
    <xf numFmtId="0" fontId="24" fillId="0" borderId="42" xfId="0" applyFont="1" applyBorder="1" applyAlignment="1">
      <alignment vertical="top" wrapText="1"/>
    </xf>
    <xf numFmtId="0" fontId="24" fillId="0" borderId="54" xfId="0" quotePrefix="1" applyFont="1" applyBorder="1"/>
    <xf numFmtId="0" fontId="26" fillId="4" borderId="54" xfId="0" applyFont="1" applyFill="1" applyBorder="1" applyAlignment="1">
      <alignment horizontal="justify" vertical="center" wrapText="1"/>
    </xf>
    <xf numFmtId="0" fontId="26" fillId="0" borderId="54" xfId="0" applyFont="1" applyBorder="1" applyAlignment="1">
      <alignment horizontal="justify" vertical="center" wrapText="1"/>
    </xf>
    <xf numFmtId="0" fontId="26" fillId="0" borderId="54" xfId="0" applyFont="1" applyBorder="1" applyAlignment="1">
      <alignment horizontal="justify" vertical="center"/>
    </xf>
    <xf numFmtId="0" fontId="24" fillId="0" borderId="54" xfId="0" applyFont="1" applyBorder="1" applyAlignment="1">
      <alignment wrapText="1"/>
    </xf>
    <xf numFmtId="0" fontId="26" fillId="4" borderId="54" xfId="0" applyFont="1" applyFill="1" applyBorder="1" applyAlignment="1">
      <alignment vertical="center" wrapText="1"/>
    </xf>
    <xf numFmtId="0" fontId="24" fillId="0" borderId="22" xfId="0" quotePrefix="1" applyFont="1" applyBorder="1" applyAlignment="1">
      <alignment horizontal="right" vertical="center" wrapText="1"/>
    </xf>
    <xf numFmtId="0" fontId="26" fillId="0" borderId="39" xfId="0" applyFont="1" applyBorder="1" applyAlignment="1">
      <alignment horizontal="right" vertical="center" wrapText="1"/>
    </xf>
    <xf numFmtId="0" fontId="24" fillId="0" borderId="39" xfId="0" applyFont="1" applyBorder="1" applyAlignment="1">
      <alignment horizontal="right" vertical="center" wrapText="1"/>
    </xf>
    <xf numFmtId="1" fontId="26" fillId="4" borderId="38" xfId="0" applyNumberFormat="1" applyFont="1" applyFill="1" applyBorder="1" applyAlignment="1">
      <alignment horizontal="center" vertical="center" wrapText="1"/>
    </xf>
    <xf numFmtId="0" fontId="26" fillId="0" borderId="39" xfId="0" applyFont="1" applyBorder="1" applyAlignment="1">
      <alignment horizontal="justify" vertical="center" wrapText="1"/>
    </xf>
    <xf numFmtId="0" fontId="0" fillId="0" borderId="0" xfId="0" applyProtection="1">
      <protection locked="0"/>
    </xf>
    <xf numFmtId="0" fontId="34" fillId="0" borderId="20" xfId="0" applyFont="1" applyBorder="1" applyAlignment="1">
      <alignment horizontal="center" vertical="center" wrapText="1"/>
    </xf>
    <xf numFmtId="0" fontId="32" fillId="0" borderId="22" xfId="0" applyFont="1" applyBorder="1" applyAlignment="1">
      <alignment horizontal="right" vertical="center" wrapText="1"/>
    </xf>
    <xf numFmtId="0" fontId="32" fillId="0" borderId="22" xfId="0" applyFont="1" applyBorder="1" applyAlignment="1">
      <alignment vertical="top" wrapText="1"/>
    </xf>
    <xf numFmtId="0" fontId="32" fillId="0" borderId="21" xfId="0" applyFont="1" applyBorder="1" applyAlignment="1">
      <alignment horizontal="right" vertical="center" wrapText="1"/>
    </xf>
    <xf numFmtId="0" fontId="32" fillId="0" borderId="20" xfId="0" applyFont="1" applyBorder="1" applyAlignment="1">
      <alignment horizontal="right" vertical="center" wrapText="1"/>
    </xf>
    <xf numFmtId="0" fontId="32" fillId="0" borderId="18" xfId="0" applyFont="1" applyBorder="1" applyAlignment="1">
      <alignment horizontal="right" vertical="center" wrapText="1"/>
    </xf>
    <xf numFmtId="0" fontId="32" fillId="0" borderId="20" xfId="0" applyFont="1" applyBorder="1" applyAlignment="1">
      <alignment vertical="center" wrapText="1"/>
    </xf>
    <xf numFmtId="0" fontId="32" fillId="0" borderId="0" xfId="0" applyFont="1"/>
    <xf numFmtId="0" fontId="35" fillId="0" borderId="0" xfId="0" applyFont="1"/>
    <xf numFmtId="0" fontId="35" fillId="0" borderId="0" xfId="0" applyFont="1" applyAlignment="1">
      <alignment wrapText="1"/>
    </xf>
    <xf numFmtId="0" fontId="1" fillId="0" borderId="0" xfId="0" applyFont="1" applyFill="1" applyProtection="1">
      <protection locked="0"/>
    </xf>
    <xf numFmtId="0" fontId="0" fillId="0" borderId="10" xfId="0" applyBorder="1" applyAlignment="1" applyProtection="1">
      <alignment horizontal="center"/>
      <protection locked="0"/>
    </xf>
    <xf numFmtId="0" fontId="0" fillId="0" borderId="0" xfId="0" applyBorder="1" applyAlignment="1" applyProtection="1">
      <alignment horizontal="center"/>
      <protection locked="0"/>
    </xf>
    <xf numFmtId="0" fontId="8" fillId="0" borderId="0" xfId="0" applyFont="1" applyBorder="1" applyAlignment="1" applyProtection="1">
      <alignment horizontal="center"/>
      <protection locked="0"/>
    </xf>
    <xf numFmtId="164" fontId="0" fillId="3" borderId="10" xfId="0" applyNumberFormat="1" applyFill="1" applyBorder="1" applyAlignment="1" applyProtection="1">
      <alignment horizontal="right"/>
    </xf>
    <xf numFmtId="164" fontId="0" fillId="3" borderId="0" xfId="0" applyNumberFormat="1" applyFill="1" applyBorder="1" applyAlignment="1" applyProtection="1">
      <alignment horizontal="right"/>
    </xf>
    <xf numFmtId="164" fontId="0" fillId="3" borderId="11" xfId="0" applyNumberFormat="1" applyFill="1" applyBorder="1" applyAlignment="1" applyProtection="1">
      <alignment horizontal="right"/>
    </xf>
    <xf numFmtId="164" fontId="0" fillId="0" borderId="0" xfId="0" applyNumberFormat="1" applyAlignment="1" applyProtection="1">
      <alignment horizontal="right"/>
    </xf>
    <xf numFmtId="0" fontId="8" fillId="0" borderId="0" xfId="0" applyFont="1" applyAlignment="1" applyProtection="1">
      <alignment horizontal="right"/>
    </xf>
    <xf numFmtId="0" fontId="14" fillId="5" borderId="21" xfId="0" applyFont="1" applyFill="1" applyBorder="1" applyAlignment="1" applyProtection="1">
      <alignment horizontal="center" vertical="center" wrapText="1"/>
    </xf>
    <xf numFmtId="14" fontId="0" fillId="0" borderId="0" xfId="0" applyNumberFormat="1" applyProtection="1"/>
    <xf numFmtId="0" fontId="2" fillId="0" borderId="0" xfId="0" applyFont="1"/>
    <xf numFmtId="0" fontId="0" fillId="0" borderId="0" xfId="0" applyAlignment="1">
      <alignment wrapText="1"/>
    </xf>
    <xf numFmtId="0" fontId="1" fillId="0" borderId="0" xfId="0" applyFont="1"/>
    <xf numFmtId="0" fontId="1" fillId="0" borderId="0" xfId="0" applyFont="1" applyAlignment="1">
      <alignment wrapText="1"/>
    </xf>
    <xf numFmtId="0" fontId="7" fillId="0" borderId="9" xfId="0" applyFont="1" applyBorder="1" applyProtection="1">
      <protection locked="0"/>
    </xf>
    <xf numFmtId="0" fontId="0" fillId="0" borderId="9" xfId="0" applyBorder="1" applyProtection="1">
      <protection locked="0"/>
    </xf>
    <xf numFmtId="0" fontId="0" fillId="0" borderId="14" xfId="0" applyBorder="1" applyProtection="1"/>
    <xf numFmtId="0" fontId="2" fillId="2" borderId="16" xfId="0" applyFont="1" applyFill="1" applyBorder="1" applyProtection="1"/>
    <xf numFmtId="0" fontId="7" fillId="0" borderId="5" xfId="0" applyFont="1" applyBorder="1" applyProtection="1"/>
    <xf numFmtId="0" fontId="7" fillId="0" borderId="10" xfId="0" applyFont="1" applyBorder="1" applyProtection="1">
      <protection locked="0"/>
    </xf>
    <xf numFmtId="0" fontId="0" fillId="0" borderId="10" xfId="0" applyBorder="1" applyProtection="1">
      <protection locked="0"/>
    </xf>
    <xf numFmtId="0" fontId="0" fillId="0" borderId="16" xfId="0" applyBorder="1" applyProtection="1"/>
    <xf numFmtId="0" fontId="19" fillId="0" borderId="31" xfId="0" applyFont="1" applyBorder="1" applyAlignment="1">
      <alignment horizontal="center" vertical="center" wrapText="1"/>
    </xf>
    <xf numFmtId="0" fontId="25" fillId="0" borderId="32" xfId="0" applyFont="1" applyBorder="1" applyAlignment="1">
      <alignment horizontal="center"/>
    </xf>
    <xf numFmtId="0" fontId="26" fillId="4" borderId="55" xfId="0" applyFont="1" applyFill="1" applyBorder="1" applyAlignment="1">
      <alignment horizontal="center" vertical="center" wrapText="1"/>
    </xf>
    <xf numFmtId="0" fontId="26" fillId="4" borderId="56" xfId="0" applyFont="1" applyFill="1" applyBorder="1" applyAlignment="1">
      <alignment horizontal="justify" vertical="center" wrapText="1"/>
    </xf>
    <xf numFmtId="0" fontId="26" fillId="0" borderId="56" xfId="0" applyFont="1" applyBorder="1" applyAlignment="1">
      <alignment horizontal="right" vertical="center" wrapText="1"/>
    </xf>
    <xf numFmtId="0" fontId="26" fillId="4" borderId="57" xfId="0" applyFont="1" applyFill="1" applyBorder="1" applyAlignment="1">
      <alignment horizontal="center" vertical="center" wrapText="1"/>
    </xf>
    <xf numFmtId="0" fontId="26" fillId="0" borderId="54" xfId="0" applyFont="1" applyBorder="1" applyAlignment="1">
      <alignment horizontal="right" vertical="center" wrapText="1"/>
    </xf>
    <xf numFmtId="0" fontId="20" fillId="0" borderId="54" xfId="1" applyBorder="1" applyAlignment="1">
      <alignment horizontal="center" vertical="center"/>
    </xf>
    <xf numFmtId="0" fontId="28" fillId="0" borderId="54" xfId="0" applyFont="1" applyBorder="1" applyAlignment="1">
      <alignment horizontal="left" vertical="center" wrapText="1"/>
    </xf>
    <xf numFmtId="0" fontId="26" fillId="0" borderId="54" xfId="0" applyFont="1" applyBorder="1" applyAlignment="1">
      <alignment horizontal="center" vertical="center" wrapText="1"/>
    </xf>
    <xf numFmtId="0" fontId="26" fillId="0" borderId="58" xfId="0" applyFont="1" applyBorder="1" applyAlignment="1">
      <alignment horizontal="center" vertical="center" wrapText="1"/>
    </xf>
    <xf numFmtId="0" fontId="28" fillId="0" borderId="54" xfId="0" applyFont="1" applyBorder="1" applyAlignment="1">
      <alignment vertical="center" wrapText="1"/>
    </xf>
    <xf numFmtId="0" fontId="25" fillId="0" borderId="54" xfId="0" applyFont="1" applyBorder="1" applyAlignment="1">
      <alignment vertical="top" wrapText="1"/>
    </xf>
    <xf numFmtId="0" fontId="28" fillId="0" borderId="54" xfId="0" applyFont="1" applyBorder="1" applyAlignment="1">
      <alignment wrapText="1"/>
    </xf>
    <xf numFmtId="0" fontId="25" fillId="0" borderId="54" xfId="0" applyFont="1" applyBorder="1" applyAlignment="1">
      <alignment vertical="center" wrapText="1"/>
    </xf>
    <xf numFmtId="0" fontId="24" fillId="0" borderId="54" xfId="0" applyFont="1" applyBorder="1" applyAlignment="1">
      <alignment horizontal="right" vertical="center" wrapText="1"/>
    </xf>
    <xf numFmtId="0" fontId="29" fillId="0" borderId="54" xfId="0" applyFont="1" applyBorder="1" applyAlignment="1">
      <alignment wrapText="1"/>
    </xf>
    <xf numFmtId="0" fontId="24" fillId="0" borderId="54"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54" xfId="0" applyFont="1" applyBorder="1" applyAlignment="1">
      <alignment horizontal="right" vertical="top" wrapText="1"/>
    </xf>
    <xf numFmtId="49" fontId="20" fillId="0" borderId="54" xfId="1" applyNumberFormat="1" applyBorder="1" applyAlignment="1">
      <alignment horizontal="center" vertical="center" wrapText="1"/>
    </xf>
    <xf numFmtId="14" fontId="32" fillId="0" borderId="54" xfId="0" quotePrefix="1" applyNumberFormat="1" applyFont="1" applyBorder="1" applyAlignment="1">
      <alignment horizontal="right"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22" fillId="0" borderId="62" xfId="0" applyFont="1" applyFill="1" applyBorder="1" applyAlignment="1">
      <alignment horizontal="center" vertical="center"/>
    </xf>
    <xf numFmtId="0" fontId="22" fillId="0" borderId="63" xfId="0" applyFont="1" applyBorder="1" applyAlignment="1">
      <alignment horizontal="center" vertical="center" wrapText="1"/>
    </xf>
    <xf numFmtId="0" fontId="24" fillId="0" borderId="45" xfId="0" quotePrefix="1" applyFont="1" applyBorder="1" applyAlignment="1">
      <alignment horizontal="center" vertical="center" wrapText="1"/>
    </xf>
    <xf numFmtId="0" fontId="21" fillId="0" borderId="64" xfId="1" quotePrefix="1" applyFont="1" applyBorder="1" applyAlignment="1">
      <alignment horizontal="center" vertical="center" wrapText="1"/>
    </xf>
    <xf numFmtId="0" fontId="24" fillId="0" borderId="64" xfId="0" applyFont="1" applyBorder="1" applyAlignment="1">
      <alignment horizontal="center" vertical="top"/>
    </xf>
    <xf numFmtId="0" fontId="27" fillId="0" borderId="65" xfId="0" applyFont="1" applyFill="1" applyBorder="1" applyAlignment="1">
      <alignment horizontal="center" vertical="top" wrapText="1"/>
    </xf>
    <xf numFmtId="0" fontId="19" fillId="0" borderId="66" xfId="0" applyFont="1" applyBorder="1" applyAlignment="1">
      <alignment horizontal="center" vertical="center" wrapText="1"/>
    </xf>
    <xf numFmtId="0" fontId="21" fillId="0" borderId="69" xfId="1" applyFont="1" applyBorder="1" applyAlignment="1">
      <alignment horizontal="center" vertical="center"/>
    </xf>
    <xf numFmtId="0" fontId="28" fillId="0" borderId="70" xfId="0" applyFont="1" applyBorder="1" applyAlignment="1">
      <alignment horizontal="left" vertical="center" wrapText="1"/>
    </xf>
    <xf numFmtId="0" fontId="26" fillId="0" borderId="69" xfId="0" applyFont="1" applyBorder="1" applyAlignment="1">
      <alignment horizontal="center" vertical="center" wrapText="1"/>
    </xf>
    <xf numFmtId="0" fontId="26" fillId="0" borderId="71" xfId="0" applyFont="1" applyBorder="1" applyAlignment="1">
      <alignment horizontal="center" vertical="center" wrapText="1"/>
    </xf>
    <xf numFmtId="0" fontId="20" fillId="0" borderId="54" xfId="1" applyBorder="1" applyAlignment="1">
      <alignment horizontal="center" vertical="center" wrapText="1"/>
    </xf>
    <xf numFmtId="0" fontId="29" fillId="0" borderId="54" xfId="0" applyFont="1" applyBorder="1" applyAlignment="1">
      <alignment horizontal="left" vertical="center" wrapText="1"/>
    </xf>
    <xf numFmtId="0" fontId="26" fillId="4" borderId="72" xfId="0" applyFont="1" applyFill="1" applyBorder="1" applyAlignment="1">
      <alignment horizontal="center" vertical="center" wrapText="1"/>
    </xf>
    <xf numFmtId="0" fontId="24" fillId="0" borderId="73" xfId="0" applyFont="1" applyBorder="1" applyAlignment="1">
      <alignment horizontal="center" vertical="center" wrapText="1"/>
    </xf>
    <xf numFmtId="0" fontId="26" fillId="0" borderId="74" xfId="0" applyFont="1" applyBorder="1" applyAlignment="1">
      <alignment horizontal="left" vertical="center" wrapText="1"/>
    </xf>
    <xf numFmtId="0" fontId="24" fillId="0" borderId="74" xfId="0" quotePrefix="1" applyFont="1" applyBorder="1" applyAlignment="1">
      <alignment horizontal="right" vertical="center" wrapText="1"/>
    </xf>
    <xf numFmtId="0" fontId="24" fillId="0" borderId="74" xfId="0" applyFont="1" applyBorder="1" applyAlignment="1">
      <alignment horizontal="right" vertical="center" wrapText="1"/>
    </xf>
    <xf numFmtId="0" fontId="20" fillId="0" borderId="74" xfId="1" applyBorder="1" applyAlignment="1">
      <alignment horizontal="center" vertical="center" wrapText="1"/>
    </xf>
    <xf numFmtId="0" fontId="31" fillId="0" borderId="74" xfId="1" applyFont="1" applyBorder="1" applyAlignment="1">
      <alignment horizontal="left" vertical="center" wrapText="1"/>
    </xf>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26" fillId="0" borderId="76" xfId="0" applyFont="1" applyBorder="1" applyAlignment="1">
      <alignment horizontal="left" vertical="center" wrapText="1"/>
    </xf>
    <xf numFmtId="0" fontId="24" fillId="0" borderId="76" xfId="0" applyFont="1" applyBorder="1" applyAlignment="1">
      <alignment horizontal="right" vertical="center" wrapText="1"/>
    </xf>
    <xf numFmtId="0" fontId="20" fillId="0" borderId="76" xfId="1" applyBorder="1" applyAlignment="1">
      <alignment horizontal="center" vertical="center" wrapText="1"/>
    </xf>
    <xf numFmtId="0" fontId="31" fillId="0" borderId="76" xfId="1" applyFont="1" applyBorder="1" applyAlignment="1">
      <alignment horizontal="left" vertical="center" wrapText="1"/>
    </xf>
    <xf numFmtId="0" fontId="24" fillId="0" borderId="76" xfId="0" applyFont="1" applyBorder="1" applyAlignment="1">
      <alignment horizontal="center" vertical="center" wrapText="1"/>
    </xf>
    <xf numFmtId="0" fontId="24" fillId="0" borderId="77" xfId="0" applyFont="1" applyBorder="1" applyAlignment="1">
      <alignment horizontal="center" vertical="center" wrapText="1"/>
    </xf>
    <xf numFmtId="0" fontId="24" fillId="0" borderId="76" xfId="0" quotePrefix="1" applyFont="1" applyBorder="1" applyAlignment="1">
      <alignment horizontal="right" vertical="center" wrapText="1"/>
    </xf>
    <xf numFmtId="0" fontId="24" fillId="0" borderId="78" xfId="0" applyFont="1" applyBorder="1" applyAlignment="1">
      <alignment horizontal="right" vertical="center" wrapText="1"/>
    </xf>
    <xf numFmtId="0" fontId="26" fillId="4" borderId="79" xfId="0" applyFont="1" applyFill="1" applyBorder="1" applyAlignment="1">
      <alignment horizontal="center" vertical="center" wrapText="1"/>
    </xf>
    <xf numFmtId="0" fontId="26" fillId="0" borderId="69" xfId="0" applyFont="1" applyBorder="1" applyAlignment="1">
      <alignment horizontal="left" vertical="center" wrapText="1"/>
    </xf>
    <xf numFmtId="0" fontId="24" fillId="0" borderId="69" xfId="0" applyFont="1" applyBorder="1" applyAlignment="1">
      <alignment horizontal="right" vertical="center" wrapText="1"/>
    </xf>
    <xf numFmtId="0" fontId="20" fillId="0" borderId="69" xfId="1" applyBorder="1" applyAlignment="1">
      <alignment horizontal="center" vertical="center" wrapText="1"/>
    </xf>
    <xf numFmtId="0" fontId="31" fillId="0" borderId="69" xfId="1" applyFont="1" applyBorder="1" applyAlignment="1">
      <alignment horizontal="left" vertical="center" wrapText="1"/>
    </xf>
    <xf numFmtId="0" fontId="24" fillId="0" borderId="69" xfId="0" applyFont="1" applyBorder="1" applyAlignment="1">
      <alignment horizontal="center" vertical="center" wrapText="1"/>
    </xf>
    <xf numFmtId="0" fontId="24" fillId="0" borderId="68" xfId="0" applyFont="1" applyBorder="1" applyAlignment="1">
      <alignment horizontal="center" vertical="center" wrapText="1"/>
    </xf>
    <xf numFmtId="0" fontId="26" fillId="0" borderId="74" xfId="0" applyFont="1" applyBorder="1" applyAlignment="1">
      <alignment horizontal="justify" vertical="center" wrapText="1"/>
    </xf>
    <xf numFmtId="0" fontId="29" fillId="0" borderId="74" xfId="0" applyFont="1" applyBorder="1" applyAlignment="1">
      <alignment horizontal="left" vertical="center" wrapText="1"/>
    </xf>
    <xf numFmtId="0" fontId="26" fillId="0" borderId="76" xfId="0" applyFont="1" applyBorder="1" applyAlignment="1">
      <alignment horizontal="justify" vertical="center" wrapText="1"/>
    </xf>
    <xf numFmtId="0" fontId="29" fillId="0" borderId="76" xfId="0" applyFont="1" applyBorder="1" applyAlignment="1">
      <alignment horizontal="left" vertical="center" wrapText="1"/>
    </xf>
    <xf numFmtId="0" fontId="26" fillId="0" borderId="76" xfId="0" applyFont="1" applyBorder="1" applyAlignment="1">
      <alignment horizontal="justify" vertical="center"/>
    </xf>
    <xf numFmtId="0" fontId="20" fillId="0" borderId="69" xfId="1" applyBorder="1" applyAlignment="1">
      <alignment horizontal="center" vertical="center"/>
    </xf>
    <xf numFmtId="0" fontId="29" fillId="0" borderId="69" xfId="0" applyFont="1" applyBorder="1" applyAlignment="1">
      <alignment wrapText="1"/>
    </xf>
    <xf numFmtId="0" fontId="32" fillId="0" borderId="69" xfId="0" applyFont="1" applyBorder="1" applyAlignment="1">
      <alignment horizontal="center" vertical="center" wrapText="1"/>
    </xf>
    <xf numFmtId="0" fontId="21" fillId="4" borderId="54" xfId="1" applyFont="1" applyFill="1" applyBorder="1" applyAlignment="1">
      <alignment horizontal="justify" vertical="center" wrapText="1"/>
    </xf>
    <xf numFmtId="0" fontId="32" fillId="0" borderId="54" xfId="0" applyFont="1" applyBorder="1" applyAlignment="1">
      <alignment horizontal="center" vertical="center" wrapText="1"/>
    </xf>
    <xf numFmtId="0" fontId="29" fillId="0" borderId="54" xfId="0" applyFont="1" applyBorder="1" applyAlignment="1">
      <alignment vertical="center" wrapText="1"/>
    </xf>
    <xf numFmtId="0" fontId="20" fillId="0" borderId="80" xfId="1" applyBorder="1" applyAlignment="1">
      <alignment horizontal="center" vertical="center"/>
    </xf>
    <xf numFmtId="0" fontId="28" fillId="0" borderId="80" xfId="0" applyFont="1" applyBorder="1" applyAlignment="1">
      <alignment vertical="center" wrapText="1"/>
    </xf>
    <xf numFmtId="0" fontId="26" fillId="4" borderId="78" xfId="0" applyFont="1" applyFill="1" applyBorder="1" applyAlignment="1">
      <alignment horizontal="justify" vertical="center" wrapText="1"/>
    </xf>
    <xf numFmtId="1" fontId="26" fillId="4" borderId="57" xfId="0" applyNumberFormat="1" applyFont="1" applyFill="1" applyBorder="1" applyAlignment="1">
      <alignment horizontal="center" vertical="center" wrapText="1"/>
    </xf>
    <xf numFmtId="0" fontId="22" fillId="2" borderId="83" xfId="0" applyFont="1" applyFill="1" applyBorder="1" applyAlignment="1">
      <alignment horizontal="center" wrapText="1"/>
    </xf>
    <xf numFmtId="0" fontId="22" fillId="2" borderId="84" xfId="0" applyFont="1" applyFill="1" applyBorder="1" applyAlignment="1">
      <alignment horizontal="center" wrapText="1"/>
    </xf>
    <xf numFmtId="0" fontId="38" fillId="0" borderId="0" xfId="0" applyFont="1" applyAlignment="1">
      <alignment vertical="top"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Alignment="1">
      <alignment vertical="center" wrapText="1"/>
    </xf>
    <xf numFmtId="0" fontId="38" fillId="2" borderId="0" xfId="0" applyFont="1" applyFill="1" applyAlignment="1">
      <alignment vertical="top" wrapText="1"/>
    </xf>
    <xf numFmtId="0" fontId="0" fillId="0" borderId="10" xfId="0" applyBorder="1" applyAlignment="1" applyProtection="1">
      <protection locked="0"/>
    </xf>
    <xf numFmtId="0" fontId="0" fillId="0" borderId="43" xfId="0" applyBorder="1" applyAlignment="1" applyProtection="1">
      <protection locked="0"/>
    </xf>
    <xf numFmtId="0" fontId="0" fillId="0" borderId="16" xfId="0" applyBorder="1" applyAlignment="1"/>
    <xf numFmtId="0" fontId="0" fillId="0" borderId="53" xfId="0" applyBorder="1" applyAlignment="1"/>
    <xf numFmtId="0" fontId="2" fillId="2" borderId="10" xfId="0" applyFont="1" applyFill="1" applyBorder="1" applyAlignment="1" applyProtection="1"/>
    <xf numFmtId="0" fontId="0" fillId="0" borderId="43" xfId="0" applyBorder="1" applyAlignment="1"/>
    <xf numFmtId="0" fontId="0" fillId="2" borderId="16" xfId="0" applyFill="1" applyBorder="1" applyAlignment="1"/>
    <xf numFmtId="0" fontId="0" fillId="2" borderId="53" xfId="0" applyFill="1" applyBorder="1" applyAlignment="1"/>
    <xf numFmtId="0" fontId="7" fillId="0" borderId="5" xfId="0" applyFont="1" applyFill="1" applyBorder="1" applyAlignment="1" applyProtection="1"/>
    <xf numFmtId="0" fontId="0" fillId="0" borderId="40" xfId="0" applyBorder="1" applyAlignment="1"/>
    <xf numFmtId="14" fontId="0" fillId="0" borderId="0" xfId="0" applyNumberFormat="1" applyAlignment="1" applyProtection="1">
      <alignment horizontal="center"/>
    </xf>
    <xf numFmtId="0" fontId="0" fillId="0" borderId="0" xfId="0" applyAlignment="1">
      <alignment horizontal="center"/>
    </xf>
    <xf numFmtId="0" fontId="6" fillId="2" borderId="5" xfId="0" applyFont="1" applyFill="1" applyBorder="1" applyAlignment="1" applyProtection="1"/>
    <xf numFmtId="0" fontId="8" fillId="2" borderId="10" xfId="0" applyFont="1" applyFill="1" applyBorder="1" applyAlignment="1"/>
    <xf numFmtId="0" fontId="8" fillId="2" borderId="43" xfId="0" applyFont="1" applyFill="1" applyBorder="1" applyAlignment="1"/>
    <xf numFmtId="0" fontId="8" fillId="2" borderId="16" xfId="0" applyFont="1" applyFill="1" applyBorder="1" applyAlignment="1"/>
    <xf numFmtId="0" fontId="8" fillId="2" borderId="53" xfId="0" applyFont="1" applyFill="1" applyBorder="1" applyAlignment="1"/>
    <xf numFmtId="0" fontId="2" fillId="2" borderId="5" xfId="0" applyFont="1" applyFill="1" applyBorder="1" applyAlignment="1" applyProtection="1"/>
    <xf numFmtId="0" fontId="2" fillId="2" borderId="5" xfId="0" applyFont="1" applyFill="1" applyBorder="1" applyAlignment="1" applyProtection="1">
      <alignment horizontal="center"/>
    </xf>
    <xf numFmtId="0" fontId="0" fillId="0" borderId="6" xfId="0" applyBorder="1" applyAlignment="1" applyProtection="1">
      <alignment horizontal="center"/>
    </xf>
    <xf numFmtId="0" fontId="17" fillId="0" borderId="19"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9" fillId="5" borderId="81" xfId="0" applyFont="1" applyFill="1" applyBorder="1" applyAlignment="1">
      <alignment horizontal="center" vertical="center" wrapText="1"/>
    </xf>
    <xf numFmtId="0" fontId="24" fillId="5" borderId="81" xfId="0" applyFont="1" applyFill="1" applyBorder="1" applyAlignment="1">
      <alignment horizontal="center" vertical="center" wrapText="1"/>
    </xf>
    <xf numFmtId="0" fontId="24" fillId="5" borderId="82" xfId="0" applyFont="1" applyFill="1" applyBorder="1" applyAlignment="1">
      <alignment horizontal="center" vertical="center" wrapText="1"/>
    </xf>
    <xf numFmtId="0" fontId="26" fillId="0" borderId="67" xfId="0" applyFont="1" applyBorder="1" applyAlignment="1">
      <alignment horizontal="center" vertical="center" wrapText="1"/>
    </xf>
    <xf numFmtId="0" fontId="0" fillId="0" borderId="20" xfId="0" applyBorder="1" applyAlignment="1">
      <alignment horizontal="center" vertical="center" wrapText="1"/>
    </xf>
    <xf numFmtId="0" fontId="19"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533399</xdr:colOff>
      <xdr:row>4</xdr:row>
      <xdr:rowOff>152400</xdr:rowOff>
    </xdr:from>
    <xdr:ext cx="6391275" cy="2503506"/>
    <xdr:sp macro="" textlink="">
      <xdr:nvSpPr>
        <xdr:cNvPr id="2" name="Tekstboks 1"/>
        <xdr:cNvSpPr txBox="1"/>
      </xdr:nvSpPr>
      <xdr:spPr>
        <a:xfrm>
          <a:off x="6677024" y="876300"/>
          <a:ext cx="6391275" cy="2503506"/>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da-DK" sz="1100" b="1">
              <a:solidFill>
                <a:schemeClr val="tx1"/>
              </a:solidFill>
              <a:effectLst/>
              <a:latin typeface="+mn-lt"/>
              <a:ea typeface="+mn-ea"/>
              <a:cs typeface="+mn-cs"/>
            </a:rPr>
            <a:t>Note 13</a:t>
          </a:r>
        </a:p>
        <a:p>
          <a:pPr lvl="0"/>
          <a:r>
            <a:rPr lang="da-DK" sz="1100" b="1">
              <a:solidFill>
                <a:schemeClr val="tx1"/>
              </a:solidFill>
              <a:effectLst/>
              <a:latin typeface="+mn-lt"/>
              <a:ea typeface="+mn-ea"/>
              <a:cs typeface="+mn-cs"/>
            </a:rPr>
            <a:t>Ammoniumnitrat (5000/10000): Gødningsstoffer, som kan gå i selvnærende dekomponering.</a:t>
          </a:r>
        </a:p>
        <a:p>
          <a:r>
            <a:rPr lang="da-DK" sz="1100">
              <a:solidFill>
                <a:schemeClr val="tx1"/>
              </a:solidFill>
              <a:effectLst/>
              <a:latin typeface="+mn-lt"/>
              <a:ea typeface="+mn-ea"/>
              <a:cs typeface="+mn-cs"/>
            </a:rPr>
            <a:t>Dette gælder for: </a:t>
          </a:r>
        </a:p>
        <a:p>
          <a:r>
            <a:rPr lang="da-DK" sz="1100">
              <a:solidFill>
                <a:schemeClr val="tx1"/>
              </a:solidFill>
              <a:effectLst/>
              <a:latin typeface="+mn-lt"/>
              <a:ea typeface="+mn-ea"/>
              <a:cs typeface="+mn-cs"/>
            </a:rPr>
            <a:t>- gødningsblandinger, eller </a:t>
          </a:r>
        </a:p>
        <a:p>
          <a:r>
            <a:rPr lang="da-DK" sz="1100">
              <a:solidFill>
                <a:schemeClr val="tx1"/>
              </a:solidFill>
              <a:effectLst/>
              <a:latin typeface="+mn-lt"/>
              <a:ea typeface="+mn-ea"/>
              <a:cs typeface="+mn-cs"/>
            </a:rPr>
            <a:t>- sammensatte gødningsstoffer, </a:t>
          </a:r>
        </a:p>
        <a:p>
          <a:r>
            <a:rPr lang="da-DK" sz="1100">
              <a:solidFill>
                <a:schemeClr val="tx1"/>
              </a:solidFill>
              <a:effectLst/>
              <a:latin typeface="+mn-lt"/>
              <a:ea typeface="+mn-ea"/>
              <a:cs typeface="+mn-cs"/>
            </a:rPr>
            <a:t>som indeholder ammoniumnitrat sammen med fosfat og/eller kaliumcarbonat, og som kan gå i selvnærende dekomponering i henhold til FN’s Trough-test (jf. </a:t>
          </a:r>
          <a:r>
            <a:rPr lang="en-US" sz="1100">
              <a:solidFill>
                <a:schemeClr val="tx1"/>
              </a:solidFill>
              <a:effectLst/>
              <a:latin typeface="+mn-lt"/>
              <a:ea typeface="+mn-ea"/>
              <a:cs typeface="+mn-cs"/>
            </a:rPr>
            <a:t>FN’s </a:t>
          </a:r>
          <a:r>
            <a:rPr lang="en-US" sz="1100" i="1">
              <a:solidFill>
                <a:schemeClr val="tx1"/>
              </a:solidFill>
              <a:effectLst/>
              <a:latin typeface="+mn-lt"/>
              <a:ea typeface="+mn-ea"/>
              <a:cs typeface="+mn-cs"/>
            </a:rPr>
            <a:t>Recommendations on the Transport of Dangerous Goods</a:t>
          </a:r>
          <a:r>
            <a:rPr lang="en-US" sz="1100">
              <a:solidFill>
                <a:schemeClr val="tx1"/>
              </a:solidFill>
              <a:effectLst/>
              <a:latin typeface="+mn-lt"/>
              <a:ea typeface="+mn-ea"/>
              <a:cs typeface="+mn-cs"/>
            </a:rPr>
            <a:t>, </a:t>
          </a:r>
          <a:r>
            <a:rPr lang="en-US" sz="1100" i="1">
              <a:solidFill>
                <a:schemeClr val="tx1"/>
              </a:solidFill>
              <a:effectLst/>
              <a:latin typeface="+mn-lt"/>
              <a:ea typeface="+mn-ea"/>
              <a:cs typeface="+mn-cs"/>
            </a:rPr>
            <a:t>Manual of Tests and Criteria</a:t>
          </a:r>
          <a:r>
            <a:rPr lang="en-US" sz="1100">
              <a:solidFill>
                <a:schemeClr val="tx1"/>
              </a:solidFill>
              <a:effectLst/>
              <a:latin typeface="+mn-lt"/>
              <a:ea typeface="+mn-ea"/>
              <a:cs typeface="+mn-cs"/>
            </a:rPr>
            <a:t>, part III, Section 38.2), </a:t>
          </a:r>
          <a:r>
            <a:rPr lang="da-DK" sz="1100">
              <a:solidFill>
                <a:schemeClr val="tx1"/>
              </a:solidFill>
              <a:effectLst/>
              <a:latin typeface="+mn-lt"/>
              <a:ea typeface="+mn-ea"/>
              <a:cs typeface="+mn-cs"/>
            </a:rPr>
            <a:t>og hvori indholdet</a:t>
          </a:r>
          <a:r>
            <a:rPr lang="da-DK" sz="1100" b="1">
              <a:solidFill>
                <a:schemeClr val="tx1"/>
              </a:solidFill>
              <a:effectLst/>
              <a:latin typeface="+mn-lt"/>
              <a:ea typeface="+mn-ea"/>
              <a:cs typeface="+mn-cs"/>
            </a:rPr>
            <a:t> </a:t>
          </a:r>
          <a:r>
            <a:rPr lang="da-DK" sz="1100">
              <a:solidFill>
                <a:schemeClr val="tx1"/>
              </a:solidFill>
              <a:effectLst/>
              <a:latin typeface="+mn-lt"/>
              <a:ea typeface="+mn-ea"/>
              <a:cs typeface="+mn-cs"/>
            </a:rPr>
            <a:t>af nitrogen afledt af ammoniumnitrat er:</a:t>
          </a:r>
        </a:p>
        <a:p>
          <a:pPr lvl="0"/>
          <a:r>
            <a:rPr lang="da-DK" sz="1100">
              <a:solidFill>
                <a:schemeClr val="tx1"/>
              </a:solidFill>
              <a:effectLst/>
              <a:latin typeface="+mn-lt"/>
              <a:ea typeface="+mn-ea"/>
              <a:cs typeface="+mn-cs"/>
            </a:rPr>
            <a:t>- mellem 15,75</a:t>
          </a:r>
          <a:r>
            <a:rPr lang="da-DK" sz="1100" b="1">
              <a:solidFill>
                <a:schemeClr val="tx1"/>
              </a:solidFill>
              <a:effectLst/>
              <a:latin typeface="+mn-lt"/>
              <a:ea typeface="+mn-ea"/>
              <a:cs typeface="+mn-cs"/>
            </a:rPr>
            <a:t> </a:t>
          </a:r>
          <a:r>
            <a:rPr lang="da-DK" sz="1100" b="0">
              <a:solidFill>
                <a:schemeClr val="tx1"/>
              </a:solidFill>
              <a:effectLst/>
              <a:latin typeface="+mn-lt"/>
              <a:ea typeface="+mn-ea"/>
              <a:cs typeface="+mn-cs"/>
            </a:rPr>
            <a:t>[5]</a:t>
          </a:r>
          <a:r>
            <a:rPr lang="da-DK" sz="1100" b="1">
              <a:solidFill>
                <a:schemeClr val="tx1"/>
              </a:solidFill>
              <a:effectLst/>
              <a:latin typeface="+mn-lt"/>
              <a:ea typeface="+mn-ea"/>
              <a:cs typeface="+mn-cs"/>
            </a:rPr>
            <a:t> </a:t>
          </a:r>
          <a:r>
            <a:rPr lang="da-DK" sz="1100">
              <a:solidFill>
                <a:schemeClr val="tx1"/>
              </a:solidFill>
              <a:effectLst/>
              <a:latin typeface="+mn-lt"/>
              <a:ea typeface="+mn-ea"/>
              <a:cs typeface="+mn-cs"/>
            </a:rPr>
            <a:t>og 24,5</a:t>
          </a:r>
          <a:r>
            <a:rPr lang="da-DK" sz="1100" b="1">
              <a:solidFill>
                <a:schemeClr val="tx1"/>
              </a:solidFill>
              <a:effectLst/>
              <a:latin typeface="+mn-lt"/>
              <a:ea typeface="+mn-ea"/>
              <a:cs typeface="+mn-cs"/>
            </a:rPr>
            <a:t> </a:t>
          </a:r>
          <a:r>
            <a:rPr lang="da-DK" sz="1100" b="0">
              <a:solidFill>
                <a:schemeClr val="tx1"/>
              </a:solidFill>
              <a:effectLst/>
              <a:latin typeface="+mn-lt"/>
              <a:ea typeface="+mn-ea"/>
              <a:cs typeface="+mn-cs"/>
            </a:rPr>
            <a:t>[6]</a:t>
          </a:r>
          <a:r>
            <a:rPr lang="da-DK" sz="1100" b="1">
              <a:solidFill>
                <a:schemeClr val="tx1"/>
              </a:solidFill>
              <a:effectLst/>
              <a:latin typeface="+mn-lt"/>
              <a:ea typeface="+mn-ea"/>
              <a:cs typeface="+mn-cs"/>
            </a:rPr>
            <a:t> </a:t>
          </a:r>
          <a:r>
            <a:rPr lang="da-DK" sz="1100">
              <a:solidFill>
                <a:schemeClr val="tx1"/>
              </a:solidFill>
              <a:effectLst/>
              <a:latin typeface="+mn-lt"/>
              <a:ea typeface="+mn-ea"/>
              <a:cs typeface="+mn-cs"/>
            </a:rPr>
            <a:t>vægtprocent og enten med højst i alt 0,4 % brændbare eller organiske stoffer,</a:t>
          </a:r>
        </a:p>
        <a:p>
          <a:pPr lvl="0"/>
          <a:r>
            <a:rPr lang="da-DK" sz="1100">
              <a:solidFill>
                <a:schemeClr val="tx1"/>
              </a:solidFill>
              <a:effectLst/>
              <a:latin typeface="+mn-lt"/>
              <a:ea typeface="+mn-ea"/>
              <a:cs typeface="+mn-cs"/>
            </a:rPr>
            <a:t>  eller som opfylder kravene i bilag III-2 til forordning (EF) nr. 2003/2003 </a:t>
          </a:r>
          <a:r>
            <a:rPr lang="da-DK" sz="1100" b="0">
              <a:solidFill>
                <a:schemeClr val="tx1"/>
              </a:solidFill>
              <a:effectLst/>
              <a:latin typeface="+mn-lt"/>
              <a:ea typeface="+mn-ea"/>
              <a:cs typeface="+mn-cs"/>
            </a:rPr>
            <a:t>[7]</a:t>
          </a:r>
          <a:r>
            <a:rPr lang="da-DK" sz="1100">
              <a:solidFill>
                <a:schemeClr val="tx1"/>
              </a:solidFill>
              <a:effectLst/>
              <a:latin typeface="+mn-lt"/>
              <a:ea typeface="+mn-ea"/>
              <a:cs typeface="+mn-cs"/>
            </a:rPr>
            <a:t>, hvilket betyder, at gødningen</a:t>
          </a:r>
        </a:p>
        <a:p>
          <a:pPr lvl="0"/>
          <a:r>
            <a:rPr lang="da-DK" sz="1100">
              <a:solidFill>
                <a:schemeClr val="tx1"/>
              </a:solidFill>
              <a:effectLst/>
              <a:latin typeface="+mn-lt"/>
              <a:ea typeface="+mn-ea"/>
              <a:cs typeface="+mn-cs"/>
            </a:rPr>
            <a:t>  ikke betegnes som detonérbar, eller </a:t>
          </a:r>
        </a:p>
        <a:p>
          <a:pPr lvl="0"/>
          <a:r>
            <a:rPr lang="da-DK" sz="1100">
              <a:solidFill>
                <a:schemeClr val="tx1"/>
              </a:solidFill>
              <a:effectLst/>
              <a:latin typeface="+mn-lt"/>
              <a:ea typeface="+mn-ea"/>
              <a:cs typeface="+mn-cs"/>
            </a:rPr>
            <a:t>- 15,75 vægtprocent eller mindre og brændbare stoffer i ubegrænset omfang. </a:t>
          </a:r>
        </a:p>
        <a:p>
          <a:endParaRPr lang="da-DK" sz="1100"/>
        </a:p>
      </xdr:txBody>
    </xdr:sp>
    <xdr:clientData/>
  </xdr:oneCellAnchor>
  <xdr:oneCellAnchor>
    <xdr:from>
      <xdr:col>4</xdr:col>
      <xdr:colOff>542926</xdr:colOff>
      <xdr:row>22</xdr:row>
      <xdr:rowOff>152400</xdr:rowOff>
    </xdr:from>
    <xdr:ext cx="6438900" cy="2159053"/>
    <xdr:sp macro="" textlink="">
      <xdr:nvSpPr>
        <xdr:cNvPr id="3" name="Tekstboks 2"/>
        <xdr:cNvSpPr txBox="1"/>
      </xdr:nvSpPr>
      <xdr:spPr>
        <a:xfrm>
          <a:off x="6686551" y="4333875"/>
          <a:ext cx="6438900" cy="2159053"/>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da-DK" sz="1100" b="1">
              <a:solidFill>
                <a:schemeClr val="tx1"/>
              </a:solidFill>
              <a:effectLst/>
              <a:latin typeface="+mn-lt"/>
              <a:ea typeface="+mn-ea"/>
              <a:cs typeface="+mn-cs"/>
            </a:rPr>
            <a:t>Note 14:</a:t>
          </a:r>
        </a:p>
        <a:p>
          <a:pPr lvl="0"/>
          <a:r>
            <a:rPr lang="da-DK" sz="1100" b="1">
              <a:solidFill>
                <a:schemeClr val="tx1"/>
              </a:solidFill>
              <a:effectLst/>
              <a:latin typeface="+mn-lt"/>
              <a:ea typeface="+mn-ea"/>
              <a:cs typeface="+mn-cs"/>
            </a:rPr>
            <a:t>Ammoniumnitrat (1250/5000): Gødningsstoffer</a:t>
          </a:r>
        </a:p>
        <a:p>
          <a:r>
            <a:rPr lang="da-DK" sz="1100">
              <a:solidFill>
                <a:schemeClr val="tx1"/>
              </a:solidFill>
              <a:effectLst/>
              <a:latin typeface="+mn-lt"/>
              <a:ea typeface="+mn-ea"/>
              <a:cs typeface="+mn-cs"/>
            </a:rPr>
            <a:t>Dette gælder for rene gødningsstoffer på basis af ammoniumnitrat og for gødningsblandinger eller sammensatte gødningsstoffer på basis af ammoniumnitrat, som opfylder kravene i bilag III-2 til forordning (EF) nr. 2003/2003, hvilket betyder, at gødningen ikke betegnes som detonérbar, og hvori indholdet af nitrogen afledt af ammoniumnitrat udgør:</a:t>
          </a:r>
        </a:p>
        <a:p>
          <a:pPr lvl="0"/>
          <a:r>
            <a:rPr lang="da-DK" sz="1100">
              <a:solidFill>
                <a:schemeClr val="tx1"/>
              </a:solidFill>
              <a:effectLst/>
              <a:latin typeface="+mn-lt"/>
              <a:ea typeface="+mn-ea"/>
              <a:cs typeface="+mn-cs"/>
            </a:rPr>
            <a:t>- over 24,5 vægtprocent, bortset fra blandinger af rene ammoniumnitratbaserede gødningsstoffer med </a:t>
          </a:r>
        </a:p>
        <a:p>
          <a:pPr lvl="0"/>
          <a:r>
            <a:rPr lang="da-DK" sz="1100">
              <a:solidFill>
                <a:schemeClr val="tx1"/>
              </a:solidFill>
              <a:effectLst/>
              <a:latin typeface="+mn-lt"/>
              <a:ea typeface="+mn-ea"/>
              <a:cs typeface="+mn-cs"/>
            </a:rPr>
            <a:t>  dolomit, kalksten og/eller calciumcarbonat med en renhed på mindst 90 % (se 3. pind),</a:t>
          </a:r>
        </a:p>
        <a:p>
          <a:pPr lvl="0"/>
          <a:r>
            <a:rPr lang="da-DK" sz="1100">
              <a:solidFill>
                <a:schemeClr val="tx1"/>
              </a:solidFill>
              <a:effectLst/>
              <a:latin typeface="+mn-lt"/>
              <a:ea typeface="+mn-ea"/>
              <a:cs typeface="+mn-cs"/>
            </a:rPr>
            <a:t>- over 15,75 vægtprocent for blandinger af ammoniumnitrat og ammoniumsulfat eller</a:t>
          </a:r>
        </a:p>
        <a:p>
          <a:pPr lvl="0"/>
          <a:r>
            <a:rPr lang="da-DK" sz="1100">
              <a:solidFill>
                <a:schemeClr val="tx1"/>
              </a:solidFill>
              <a:effectLst/>
              <a:latin typeface="+mn-lt"/>
              <a:ea typeface="+mn-ea"/>
              <a:cs typeface="+mn-cs"/>
            </a:rPr>
            <a:t>- over 28 vægtprocent </a:t>
          </a:r>
          <a:r>
            <a:rPr lang="da-DK" sz="1100" b="0">
              <a:solidFill>
                <a:schemeClr val="tx1"/>
              </a:solidFill>
              <a:effectLst/>
              <a:latin typeface="+mn-lt"/>
              <a:ea typeface="+mn-ea"/>
              <a:cs typeface="+mn-cs"/>
            </a:rPr>
            <a:t>[8]</a:t>
          </a:r>
          <a:r>
            <a:rPr lang="da-DK" sz="1100" b="1">
              <a:solidFill>
                <a:schemeClr val="tx1"/>
              </a:solidFill>
              <a:effectLst/>
              <a:latin typeface="+mn-lt"/>
              <a:ea typeface="+mn-ea"/>
              <a:cs typeface="+mn-cs"/>
            </a:rPr>
            <a:t> </a:t>
          </a:r>
          <a:r>
            <a:rPr lang="da-DK" sz="1100">
              <a:solidFill>
                <a:schemeClr val="tx1"/>
              </a:solidFill>
              <a:effectLst/>
              <a:latin typeface="+mn-lt"/>
              <a:ea typeface="+mn-ea"/>
              <a:cs typeface="+mn-cs"/>
            </a:rPr>
            <a:t>for blandinger af rene ammoniumnitratbaserede gødningsstoffer med dolomit, </a:t>
          </a:r>
        </a:p>
        <a:p>
          <a:pPr lvl="0"/>
          <a:r>
            <a:rPr lang="da-DK" sz="1100">
              <a:solidFill>
                <a:schemeClr val="tx1"/>
              </a:solidFill>
              <a:effectLst/>
              <a:latin typeface="+mn-lt"/>
              <a:ea typeface="+mn-ea"/>
              <a:cs typeface="+mn-cs"/>
            </a:rPr>
            <a:t>  kalksten og/eller calciumcarbonat med en renhed på mindst 90 %.</a:t>
          </a:r>
        </a:p>
        <a:p>
          <a:endParaRPr lang="da-DK" sz="1100"/>
        </a:p>
      </xdr:txBody>
    </xdr:sp>
    <xdr:clientData/>
  </xdr:oneCellAnchor>
  <xdr:oneCellAnchor>
    <xdr:from>
      <xdr:col>4</xdr:col>
      <xdr:colOff>533400</xdr:colOff>
      <xdr:row>34</xdr:row>
      <xdr:rowOff>123825</xdr:rowOff>
    </xdr:from>
    <xdr:ext cx="8288103" cy="718402"/>
    <xdr:sp macro="" textlink="">
      <xdr:nvSpPr>
        <xdr:cNvPr id="4" name="Tekstboks 3"/>
        <xdr:cNvSpPr txBox="1"/>
      </xdr:nvSpPr>
      <xdr:spPr>
        <a:xfrm>
          <a:off x="6677025" y="6610350"/>
          <a:ext cx="8288103" cy="718402"/>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a-DK" sz="1000" b="0">
              <a:solidFill>
                <a:schemeClr val="tx1"/>
              </a:solidFill>
              <a:effectLst/>
              <a:latin typeface="+mn-lt"/>
              <a:ea typeface="+mn-ea"/>
              <a:cs typeface="+mn-cs"/>
            </a:rPr>
            <a:t>[5]</a:t>
          </a:r>
          <a:r>
            <a:rPr lang="da-DK" sz="1000">
              <a:solidFill>
                <a:schemeClr val="tx1"/>
              </a:solidFill>
              <a:effectLst/>
              <a:latin typeface="+mn-lt"/>
              <a:ea typeface="+mn-ea"/>
              <a:cs typeface="+mn-cs"/>
            </a:rPr>
            <a:t> 15,75 vægtprocent nitrogen afledt af ammoniumnitrat svarer til 45 % ammoniumnitrat.</a:t>
          </a:r>
        </a:p>
        <a:p>
          <a:r>
            <a:rPr lang="da-DK" sz="1000" b="0">
              <a:solidFill>
                <a:schemeClr val="tx1"/>
              </a:solidFill>
              <a:effectLst/>
              <a:latin typeface="+mn-lt"/>
              <a:ea typeface="+mn-ea"/>
              <a:cs typeface="+mn-cs"/>
            </a:rPr>
            <a:t>[6]</a:t>
          </a:r>
          <a:r>
            <a:rPr lang="da-DK" sz="1000" b="1">
              <a:solidFill>
                <a:schemeClr val="tx1"/>
              </a:solidFill>
              <a:effectLst/>
              <a:latin typeface="+mn-lt"/>
              <a:ea typeface="+mn-ea"/>
              <a:cs typeface="+mn-cs"/>
            </a:rPr>
            <a:t> </a:t>
          </a:r>
          <a:r>
            <a:rPr lang="da-DK" sz="1000">
              <a:solidFill>
                <a:schemeClr val="tx1"/>
              </a:solidFill>
              <a:effectLst/>
              <a:latin typeface="+mn-lt"/>
              <a:ea typeface="+mn-ea"/>
              <a:cs typeface="+mn-cs"/>
            </a:rPr>
            <a:t>24,5 vægtprocent nitrogen afledt af ammoniumnitrat svarer til 70 % ammoniumnitrat.</a:t>
          </a:r>
        </a:p>
        <a:p>
          <a:r>
            <a:rPr lang="da-DK" sz="1000" b="0">
              <a:solidFill>
                <a:schemeClr val="tx1"/>
              </a:solidFill>
              <a:effectLst/>
              <a:latin typeface="+mn-lt"/>
              <a:ea typeface="+mn-ea"/>
              <a:cs typeface="+mn-cs"/>
            </a:rPr>
            <a:t>[7]</a:t>
          </a:r>
          <a:r>
            <a:rPr lang="da-DK" sz="1000">
              <a:solidFill>
                <a:schemeClr val="tx1"/>
              </a:solidFill>
              <a:effectLst/>
              <a:latin typeface="+mn-lt"/>
              <a:ea typeface="+mn-ea"/>
              <a:cs typeface="+mn-cs"/>
            </a:rPr>
            <a:t> EUT L 304 af 21.11.2003, s. 1 (jf. artikel 27 bilag III-2 til Europa-Parlamentets og Rådets forordning (EF) nr. 2003/2003 af 13. oktober 2003 om gødninger)</a:t>
          </a:r>
        </a:p>
        <a:p>
          <a:r>
            <a:rPr lang="da-DK" sz="1000" b="0">
              <a:solidFill>
                <a:schemeClr val="tx1"/>
              </a:solidFill>
              <a:effectLst/>
              <a:latin typeface="+mn-lt"/>
              <a:ea typeface="+mn-ea"/>
              <a:cs typeface="+mn-cs"/>
            </a:rPr>
            <a:t>[8]</a:t>
          </a:r>
          <a:r>
            <a:rPr lang="da-DK" sz="1000">
              <a:solidFill>
                <a:schemeClr val="tx1"/>
              </a:solidFill>
              <a:effectLst/>
              <a:latin typeface="+mn-lt"/>
              <a:ea typeface="+mn-ea"/>
              <a:cs typeface="+mn-cs"/>
            </a:rPr>
            <a:t> 28 vægtprocent nitrogen afledt af ammoniumnitrat svarer til 80 % ammoniumnitrat. </a:t>
          </a:r>
          <a:endParaRPr lang="da-DK" sz="1000"/>
        </a:p>
      </xdr:txBody>
    </xdr:sp>
    <xdr:clientData/>
  </xdr:oneCellAnchor>
  <xdr:twoCellAnchor>
    <xdr:from>
      <xdr:col>5</xdr:col>
      <xdr:colOff>19049</xdr:colOff>
      <xdr:row>56</xdr:row>
      <xdr:rowOff>57149</xdr:rowOff>
    </xdr:from>
    <xdr:to>
      <xdr:col>15</xdr:col>
      <xdr:colOff>400050</xdr:colOff>
      <xdr:row>62</xdr:row>
      <xdr:rowOff>0</xdr:rowOff>
    </xdr:to>
    <xdr:sp macro="" textlink="">
      <xdr:nvSpPr>
        <xdr:cNvPr id="5" name="Tekstboks 4"/>
        <xdr:cNvSpPr txBox="1"/>
      </xdr:nvSpPr>
      <xdr:spPr>
        <a:xfrm>
          <a:off x="7753349" y="10915649"/>
          <a:ext cx="6477001" cy="1085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b="1"/>
            <a:t>Note 15: </a:t>
          </a:r>
        </a:p>
        <a:p>
          <a:pPr lvl="0"/>
          <a:r>
            <a:rPr lang="da-DK" sz="900" b="1">
              <a:solidFill>
                <a:schemeClr val="dk1"/>
              </a:solidFill>
              <a:effectLst/>
              <a:latin typeface="+mn-lt"/>
              <a:ea typeface="+mn-ea"/>
              <a:cs typeface="+mn-cs"/>
            </a:rPr>
            <a:t>Ammoniumnitrat (350/2500): Teknisk kvalitet</a:t>
          </a:r>
          <a:endParaRPr lang="da-DK" sz="900">
            <a:solidFill>
              <a:schemeClr val="dk1"/>
            </a:solidFill>
            <a:effectLst/>
            <a:latin typeface="+mn-lt"/>
            <a:ea typeface="+mn-ea"/>
            <a:cs typeface="+mn-cs"/>
          </a:endParaRPr>
        </a:p>
        <a:p>
          <a:r>
            <a:rPr lang="da-DK" sz="900">
              <a:solidFill>
                <a:schemeClr val="dk1"/>
              </a:solidFill>
              <a:effectLst/>
              <a:latin typeface="+mn-lt"/>
              <a:ea typeface="+mn-ea"/>
              <a:cs typeface="+mn-cs"/>
            </a:rPr>
            <a:t>Dette gælder for ammoniumnitrat og ammoniumnitratblandinger, hvori nitrogenindholdet afledt af ammoniumnitrat udgør:</a:t>
          </a:r>
        </a:p>
        <a:p>
          <a:r>
            <a:rPr lang="da-DK" sz="900">
              <a:solidFill>
                <a:schemeClr val="dk1"/>
              </a:solidFill>
              <a:effectLst/>
              <a:latin typeface="+mn-lt"/>
              <a:ea typeface="+mn-ea"/>
              <a:cs typeface="+mn-cs"/>
            </a:rPr>
            <a:t>- mellem 24,5 og 28 vægtprocent, og som indeholder højst 0,4 % brændbare stoffer, eller </a:t>
          </a:r>
        </a:p>
        <a:p>
          <a:r>
            <a:rPr lang="da-DK" sz="900">
              <a:solidFill>
                <a:schemeClr val="dk1"/>
              </a:solidFill>
              <a:effectLst/>
              <a:latin typeface="+mn-lt"/>
              <a:ea typeface="+mn-ea"/>
              <a:cs typeface="+mn-cs"/>
            </a:rPr>
            <a:t>- over 28 vægtprocent, og som indeholder højst 0,2 % brændbare stoffer</a:t>
          </a:r>
        </a:p>
        <a:p>
          <a:r>
            <a:rPr lang="da-DK" sz="900">
              <a:solidFill>
                <a:schemeClr val="dk1"/>
              </a:solidFill>
              <a:effectLst/>
              <a:latin typeface="+mn-lt"/>
              <a:ea typeface="+mn-ea"/>
              <a:cs typeface="+mn-cs"/>
            </a:rPr>
            <a:t>Det gælder også for vandige ammoniumnitratopløsninger, hvori koncentrationen af ammoniumnitrat overstiger 80 vægtprocent.</a:t>
          </a:r>
        </a:p>
        <a:p>
          <a:r>
            <a:rPr lang="da-DK" sz="1000" i="1">
              <a:solidFill>
                <a:srgbClr val="FF0000"/>
              </a:solidFill>
            </a:rPr>
            <a:t>Ammoniumnitratgødning omfattet af note 15 skal anføres på fanebladet Sumformel i</a:t>
          </a:r>
          <a:r>
            <a:rPr lang="da-DK" sz="1000" i="1" baseline="0">
              <a:solidFill>
                <a:srgbClr val="FF0000"/>
              </a:solidFill>
            </a:rPr>
            <a:t> skemaet med navngivne stoffer</a:t>
          </a:r>
          <a:endParaRPr lang="da-DK" sz="1000" i="1">
            <a:solidFill>
              <a:srgbClr val="FF0000"/>
            </a:solidFill>
          </a:endParaRPr>
        </a:p>
      </xdr:txBody>
    </xdr:sp>
    <xdr:clientData/>
  </xdr:twoCellAnchor>
  <xdr:oneCellAnchor>
    <xdr:from>
      <xdr:col>0</xdr:col>
      <xdr:colOff>0</xdr:colOff>
      <xdr:row>60</xdr:row>
      <xdr:rowOff>123825</xdr:rowOff>
    </xdr:from>
    <xdr:ext cx="7058024" cy="1314450"/>
    <xdr:sp macro="" textlink="">
      <xdr:nvSpPr>
        <xdr:cNvPr id="6" name="Tekstboks 5"/>
        <xdr:cNvSpPr txBox="1"/>
      </xdr:nvSpPr>
      <xdr:spPr>
        <a:xfrm>
          <a:off x="0" y="11744325"/>
          <a:ext cx="7058024"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100" b="0" i="0" u="none" strike="noStrike">
              <a:solidFill>
                <a:srgbClr val="FF0000"/>
              </a:solidFill>
              <a:effectLst/>
              <a:latin typeface="+mn-lt"/>
              <a:ea typeface="+mn-ea"/>
              <a:cs typeface="+mn-cs"/>
            </a:rPr>
            <a:t>Miljøstyrelsen gør opmærksom på, at værktøjet er udviklet af Miljøstyrelsen, som et hjælpeværktøj til vurdering af virksomheders risikostatus. Miljøstyrelsen er ikke ansvarlig for værktøjets resultater, som udelukkende er vejledende til brug for dialogen med myndighederne om virksomhedens risikostatus, hvor det er relevant. </a:t>
          </a:r>
          <a:br>
            <a:rPr lang="da-DK" sz="1100" b="0" i="0" u="none" strike="noStrike">
              <a:solidFill>
                <a:srgbClr val="FF0000"/>
              </a:solidFill>
              <a:effectLst/>
              <a:latin typeface="+mn-lt"/>
              <a:ea typeface="+mn-ea"/>
              <a:cs typeface="+mn-cs"/>
            </a:rPr>
          </a:br>
          <a:r>
            <a:rPr lang="da-DK" sz="1100" b="0" i="0" u="none" strike="noStrike">
              <a:solidFill>
                <a:srgbClr val="FF0000"/>
              </a:solidFill>
              <a:effectLst/>
              <a:latin typeface="+mn-lt"/>
              <a:ea typeface="+mn-ea"/>
              <a:cs typeface="+mn-cs"/>
            </a:rPr>
            <a:t>Særligt bemærkes, at værktøjets resultater således ikke er rets-stiftende i sig selv   og ikke bindende for miljømyndighedens afgørelse efter risikobekendtgørelsen om,  hvorvidt en virksomhed er omfattet af bekendtgørelsen.</a:t>
          </a:r>
          <a:r>
            <a:rPr lang="da-DK">
              <a:solidFill>
                <a:srgbClr val="FF0000"/>
              </a:solidFill>
            </a:rPr>
            <a:t> </a:t>
          </a:r>
          <a:endParaRPr lang="da-DK" sz="1100">
            <a:solidFill>
              <a:srgbClr val="FF0000"/>
            </a:solidFill>
          </a:endParaRPr>
        </a:p>
      </xdr:txBody>
    </xdr:sp>
    <xdr:clientData/>
  </xdr:oneCellAnchor>
  <xdr:twoCellAnchor>
    <xdr:from>
      <xdr:col>4</xdr:col>
      <xdr:colOff>600075</xdr:colOff>
      <xdr:row>40</xdr:row>
      <xdr:rowOff>161924</xdr:rowOff>
    </xdr:from>
    <xdr:to>
      <xdr:col>15</xdr:col>
      <xdr:colOff>371476</xdr:colOff>
      <xdr:row>53</xdr:row>
      <xdr:rowOff>0</xdr:rowOff>
    </xdr:to>
    <xdr:sp macro="" textlink="">
      <xdr:nvSpPr>
        <xdr:cNvPr id="8" name="Tekstboks 7"/>
        <xdr:cNvSpPr txBox="1"/>
      </xdr:nvSpPr>
      <xdr:spPr>
        <a:xfrm>
          <a:off x="6743700" y="7943849"/>
          <a:ext cx="6477001" cy="2333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t>Note 16:</a:t>
          </a:r>
        </a:p>
        <a:p>
          <a:pPr lvl="0"/>
          <a:r>
            <a:rPr lang="da-DK" sz="1100" b="1">
              <a:solidFill>
                <a:schemeClr val="dk1"/>
              </a:solidFill>
              <a:effectLst/>
              <a:latin typeface="+mn-lt"/>
              <a:ea typeface="+mn-ea"/>
              <a:cs typeface="+mn-cs"/>
            </a:rPr>
            <a:t>Ammoniumnitrat (10/50): "off-specs" og gødningsstoffer, der ikke opfylder kravene i detonérbarhedsprøven, (hvilket betyder, at de betegnes som detonérbare).</a:t>
          </a:r>
        </a:p>
        <a:p>
          <a:r>
            <a:rPr lang="da-DK" sz="1100">
              <a:solidFill>
                <a:schemeClr val="dk1"/>
              </a:solidFill>
              <a:effectLst/>
              <a:latin typeface="+mn-lt"/>
              <a:ea typeface="+mn-ea"/>
              <a:cs typeface="+mn-cs"/>
            </a:rPr>
            <a:t>Dette gælder for: </a:t>
          </a:r>
        </a:p>
        <a:p>
          <a:pPr lvl="0"/>
          <a:r>
            <a:rPr lang="da-DK" sz="1100">
              <a:solidFill>
                <a:schemeClr val="dk1"/>
              </a:solidFill>
              <a:effectLst/>
              <a:latin typeface="+mn-lt"/>
              <a:ea typeface="+mn-ea"/>
              <a:cs typeface="+mn-cs"/>
            </a:rPr>
            <a:t>- off-specs, dvs.: </a:t>
          </a:r>
        </a:p>
        <a:p>
          <a:pPr lvl="0"/>
          <a:r>
            <a:rPr lang="da-DK" sz="1100">
              <a:solidFill>
                <a:schemeClr val="dk1"/>
              </a:solidFill>
              <a:effectLst/>
              <a:latin typeface="+mn-lt"/>
              <a:ea typeface="+mn-ea"/>
              <a:cs typeface="+mn-cs"/>
            </a:rPr>
            <a:t>     - materialer, der er kasseret under produktionsprocessen, og</a:t>
          </a:r>
        </a:p>
        <a:p>
          <a:pPr lvl="0"/>
          <a:r>
            <a:rPr lang="da-DK" sz="1100">
              <a:solidFill>
                <a:schemeClr val="dk1"/>
              </a:solidFill>
              <a:effectLst/>
              <a:latin typeface="+mn-lt"/>
              <a:ea typeface="+mn-ea"/>
              <a:cs typeface="+mn-cs"/>
            </a:rPr>
            <a:t>     - ammoniumnitrat og blandinger af ammoniumnitrat, rene gødningsstoffer på basis af ammoniumnitrat og </a:t>
          </a:r>
        </a:p>
        <a:p>
          <a:pPr lvl="0"/>
          <a:r>
            <a:rPr lang="da-DK" sz="1100">
              <a:solidFill>
                <a:schemeClr val="dk1"/>
              </a:solidFill>
              <a:effectLst/>
              <a:latin typeface="+mn-lt"/>
              <a:ea typeface="+mn-ea"/>
              <a:cs typeface="+mn-cs"/>
            </a:rPr>
            <a:t>       blandingsgødninger og sammensatte gødningsstoffer på basis af ammoniumnitrat som omhandlet i note</a:t>
          </a:r>
        </a:p>
        <a:p>
          <a:pPr lvl="0"/>
          <a:r>
            <a:rPr lang="da-DK" sz="1100">
              <a:solidFill>
                <a:schemeClr val="dk1"/>
              </a:solidFill>
              <a:effectLst/>
              <a:latin typeface="+mn-lt"/>
              <a:ea typeface="+mn-ea"/>
              <a:cs typeface="+mn-cs"/>
            </a:rPr>
            <a:t>       14 og 15, som returneres eller er blevet returneret fra slutbrugeren til en producent, et depot for midler- </a:t>
          </a:r>
        </a:p>
        <a:p>
          <a:pPr lvl="0"/>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 tidig oplagring eller et oparbejdningsanlæg, som skal genforarbejde, genvinde eller behandle materialet og</a:t>
          </a:r>
        </a:p>
        <a:p>
          <a:pPr lvl="0"/>
          <a:r>
            <a:rPr lang="da-DK" sz="1100">
              <a:solidFill>
                <a:schemeClr val="dk1"/>
              </a:solidFill>
              <a:effectLst/>
              <a:latin typeface="+mn-lt"/>
              <a:ea typeface="+mn-ea"/>
              <a:cs typeface="+mn-cs"/>
            </a:rPr>
            <a:t>       stofferne med henblik på sikker brug, fordi de ikke længere opfylder specifikationerne i note 14 og 15, og</a:t>
          </a:r>
        </a:p>
        <a:p>
          <a:r>
            <a:rPr lang="da-DK" sz="1100">
              <a:solidFill>
                <a:schemeClr val="dk1"/>
              </a:solidFill>
              <a:effectLst/>
              <a:latin typeface="+mn-lt"/>
              <a:ea typeface="+mn-ea"/>
              <a:cs typeface="+mn-cs"/>
            </a:rPr>
            <a:t>- gødningsstoffer, der er omhandlet i note 13, første led, og note 14 i dette bilag, og som ikke opfylder kravene</a:t>
          </a:r>
        </a:p>
        <a:p>
          <a:r>
            <a:rPr lang="da-DK" sz="1100">
              <a:solidFill>
                <a:schemeClr val="dk1"/>
              </a:solidFill>
              <a:effectLst/>
              <a:latin typeface="+mn-lt"/>
              <a:ea typeface="+mn-ea"/>
              <a:cs typeface="+mn-cs"/>
            </a:rPr>
            <a:t>   i bilag III-2 til forordning (EF) nr. 2003/2003. </a:t>
          </a: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48</xdr:row>
      <xdr:rowOff>0</xdr:rowOff>
    </xdr:from>
    <xdr:ext cx="7781926" cy="971550"/>
    <xdr:sp macro="" textlink="">
      <xdr:nvSpPr>
        <xdr:cNvPr id="2" name="Tekstboks 1"/>
        <xdr:cNvSpPr txBox="1"/>
      </xdr:nvSpPr>
      <xdr:spPr>
        <a:xfrm>
          <a:off x="0" y="15954375"/>
          <a:ext cx="7781926" cy="971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100" b="0" i="0" u="none" strike="noStrike">
              <a:solidFill>
                <a:srgbClr val="FF0000"/>
              </a:solidFill>
              <a:effectLst/>
              <a:latin typeface="+mn-lt"/>
              <a:ea typeface="+mn-ea"/>
              <a:cs typeface="+mn-cs"/>
            </a:rPr>
            <a:t>Miljøstyrelsen gør opmærksom på at værktøjet er udviklet af Miljøstyrelsen, som et hjælpeværktøj til vurdering af virksomheders risikostatus. Miljøstyrelsen er ikke ansvarlig for værktøjets resultater, som udelukkende er vejledende til brug for dialogen med myndighederne om virksomhedens risikostatus, hvor det er relevant. </a:t>
          </a:r>
          <a:br>
            <a:rPr lang="da-DK" sz="1100" b="0" i="0" u="none" strike="noStrike">
              <a:solidFill>
                <a:srgbClr val="FF0000"/>
              </a:solidFill>
              <a:effectLst/>
              <a:latin typeface="+mn-lt"/>
              <a:ea typeface="+mn-ea"/>
              <a:cs typeface="+mn-cs"/>
            </a:rPr>
          </a:br>
          <a:r>
            <a:rPr lang="da-DK" sz="1100" b="0" i="0" u="none" strike="noStrike">
              <a:solidFill>
                <a:srgbClr val="FF0000"/>
              </a:solidFill>
              <a:effectLst/>
              <a:latin typeface="+mn-lt"/>
              <a:ea typeface="+mn-ea"/>
              <a:cs typeface="+mn-cs"/>
            </a:rPr>
            <a:t>Særligt bemærkes, at værktøjets resultater således ikke er rets-stiftende i sig selv   og ikke bindende for miljømyndighedens afgørelse efter risikobekendtgørelsen om,  hvorvidt en virksomhed er omfattet af bekendtgørelsen.</a:t>
          </a:r>
          <a:r>
            <a:rPr lang="da-DK">
              <a:solidFill>
                <a:srgbClr val="FF0000"/>
              </a:solidFill>
            </a:rPr>
            <a:t> </a:t>
          </a:r>
          <a:endParaRPr lang="da-DK"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76</xdr:row>
      <xdr:rowOff>0</xdr:rowOff>
    </xdr:from>
    <xdr:ext cx="7781926" cy="971550"/>
    <xdr:sp macro="" textlink="">
      <xdr:nvSpPr>
        <xdr:cNvPr id="2" name="Tekstboks 1"/>
        <xdr:cNvSpPr txBox="1"/>
      </xdr:nvSpPr>
      <xdr:spPr>
        <a:xfrm>
          <a:off x="390525" y="21250275"/>
          <a:ext cx="7781926" cy="971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a-DK" sz="1100" b="0" i="0" u="none" strike="noStrike">
              <a:solidFill>
                <a:srgbClr val="FF0000"/>
              </a:solidFill>
              <a:effectLst/>
              <a:latin typeface="+mn-lt"/>
              <a:ea typeface="+mn-ea"/>
              <a:cs typeface="+mn-cs"/>
            </a:rPr>
            <a:t>Miljøstyrelsen gør opmærksom på at værktøjet er udviklet af Miljøstyrelsen, som et hjælpeværktøj til vurdering af virksomheders risikostatus. Miljøstyrelsen er ikke ansvarlig for værktøjets resultater, som udelukkende er vejledende til brug for dialogen med myndighederne om virksomhedens risikostatus, hvor det er relevant. </a:t>
          </a:r>
          <a:br>
            <a:rPr lang="da-DK" sz="1100" b="0" i="0" u="none" strike="noStrike">
              <a:solidFill>
                <a:srgbClr val="FF0000"/>
              </a:solidFill>
              <a:effectLst/>
              <a:latin typeface="+mn-lt"/>
              <a:ea typeface="+mn-ea"/>
              <a:cs typeface="+mn-cs"/>
            </a:rPr>
          </a:br>
          <a:r>
            <a:rPr lang="da-DK" sz="1100" b="0" i="0" u="none" strike="noStrike">
              <a:solidFill>
                <a:srgbClr val="FF0000"/>
              </a:solidFill>
              <a:effectLst/>
              <a:latin typeface="+mn-lt"/>
              <a:ea typeface="+mn-ea"/>
              <a:cs typeface="+mn-cs"/>
            </a:rPr>
            <a:t>Særligt bemærkes, at værktøjets resultater således ikke er rets-stiftende i sig selv   og ikke bindende for miljømyndighedens afgørelse efter risikobekendtgørelsen om,  hvorvidt en virksomhed er omfattet af bekendtgørelsen.</a:t>
          </a:r>
          <a:r>
            <a:rPr lang="da-DK">
              <a:solidFill>
                <a:srgbClr val="FF0000"/>
              </a:solidFill>
            </a:rPr>
            <a:t> </a:t>
          </a:r>
          <a:endParaRPr lang="da-DK" sz="1100">
            <a:solidFill>
              <a:srgbClr val="FF0000"/>
            </a:solidFill>
          </a:endParaRPr>
        </a:p>
      </xdr:txBody>
    </xdr:sp>
    <xdr:clientData/>
  </xdr:one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echa.europa.eu/information-on-chemicals/cl-inventory-database/-/discli/details/153461" TargetMode="External"/><Relationship Id="rId18" Type="http://schemas.openxmlformats.org/officeDocument/2006/relationships/hyperlink" Target="http://echa.europa.eu/information-on-chemicals/cl-inventory-database/-/discli/details/58358" TargetMode="External"/><Relationship Id="rId26" Type="http://schemas.openxmlformats.org/officeDocument/2006/relationships/hyperlink" Target="http://echa.europa.eu/information-on-chemicals/cl-inventory-database/-/discli/details/11019" TargetMode="External"/><Relationship Id="rId39" Type="http://schemas.openxmlformats.org/officeDocument/2006/relationships/hyperlink" Target="http://echa.europa.eu/information-on-chemicals/cl-inventory-database/-/discli/details/43530" TargetMode="External"/><Relationship Id="rId21" Type="http://schemas.openxmlformats.org/officeDocument/2006/relationships/hyperlink" Target="http://echa.europa.eu/information-on-chemicals/cl-inventory-database/-/discli/details/55473" TargetMode="External"/><Relationship Id="rId34" Type="http://schemas.openxmlformats.org/officeDocument/2006/relationships/hyperlink" Target="http://echa.europa.eu/information-on-chemicals/cl-inventory-database/-/discli/details/35952" TargetMode="External"/><Relationship Id="rId42" Type="http://schemas.openxmlformats.org/officeDocument/2006/relationships/hyperlink" Target="http://echa.europa.eu/information-on-chemicals/cl-inventory-database?p_p_id=clinventory_WAR_clinventoryportlet&amp;p_p_lifecycle=0&amp;p_p_state=normal&amp;p_p_mode=view&amp;p_p_col_id=column-1&amp;p_p_col_pos=1&amp;p_p_col_count=2&amp;_clinventory_WAR_clinventoryportlet_searching=t" TargetMode="External"/><Relationship Id="rId47" Type="http://schemas.openxmlformats.org/officeDocument/2006/relationships/hyperlink" Target="http://echa.europa.eu/information-on-chemicals/cl-inventory-database/-/discli/details/49516" TargetMode="External"/><Relationship Id="rId50" Type="http://schemas.openxmlformats.org/officeDocument/2006/relationships/hyperlink" Target="http://echa.europa.eu/information-on-chemicals/cl-inventory-database/-/discli/details/100425" TargetMode="External"/><Relationship Id="rId55" Type="http://schemas.openxmlformats.org/officeDocument/2006/relationships/hyperlink" Target="http://echa.europa.eu/information-on-chemicals/cl-inventory-database/-/discli/details/34689" TargetMode="External"/><Relationship Id="rId7" Type="http://schemas.openxmlformats.org/officeDocument/2006/relationships/hyperlink" Target="http://echa.europa.eu/information-on-chemicals/cl-inventory-database/-/discli/details/76663" TargetMode="External"/><Relationship Id="rId2" Type="http://schemas.openxmlformats.org/officeDocument/2006/relationships/hyperlink" Target="http://echa.europa.eu/information-on-chemicals/cl-inventory-database/-/discli/details/34481" TargetMode="External"/><Relationship Id="rId16" Type="http://schemas.openxmlformats.org/officeDocument/2006/relationships/hyperlink" Target="http://echa.europa.eu/information-on-chemicals/cl-inventory-database/-/discli/details/77794" TargetMode="External"/><Relationship Id="rId20" Type="http://schemas.openxmlformats.org/officeDocument/2006/relationships/hyperlink" Target="http://echa.europa.eu/information-on-chemicals/cl-inventory-database/-/discli/details/130251" TargetMode="External"/><Relationship Id="rId29" Type="http://schemas.openxmlformats.org/officeDocument/2006/relationships/hyperlink" Target="http://echa.europa.eu/information-on-chemicals/cl-inventory-database/-/discli/details/132360" TargetMode="External"/><Relationship Id="rId41" Type="http://schemas.openxmlformats.org/officeDocument/2006/relationships/hyperlink" Target="http://echa.europa.eu/information-on-chemicals/cl-inventory-database/-/discli/details/118929" TargetMode="External"/><Relationship Id="rId54" Type="http://schemas.openxmlformats.org/officeDocument/2006/relationships/hyperlink" Target="http://echa.europa.eu/information-on-chemicals/cl-inventory-database/-/discli/details/28797" TargetMode="External"/><Relationship Id="rId1" Type="http://schemas.openxmlformats.org/officeDocument/2006/relationships/hyperlink" Target="http://eur-lex.europa.eu/legal-content/DA/TXT/?qid=1402990320273&amp;uri=CELEX:32012L0018" TargetMode="External"/><Relationship Id="rId6" Type="http://schemas.openxmlformats.org/officeDocument/2006/relationships/hyperlink" Target="http://echa.europa.eu/information-on-chemicals/cl-inventory-database/-/discli/details/34712" TargetMode="External"/><Relationship Id="rId11" Type="http://schemas.openxmlformats.org/officeDocument/2006/relationships/hyperlink" Target="http://echa.europa.eu/information-on-chemicals/cl-inventory-database/-/discli/details/55163" TargetMode="External"/><Relationship Id="rId24" Type="http://schemas.openxmlformats.org/officeDocument/2006/relationships/hyperlink" Target="http://echa.europa.eu/information-on-chemicals/cl-inventory-database/-/discli/details/46939" TargetMode="External"/><Relationship Id="rId32" Type="http://schemas.openxmlformats.org/officeDocument/2006/relationships/hyperlink" Target="http://echa.europa.eu/information-on-chemicals/cl-inventory-database/-/discli/details/58492" TargetMode="External"/><Relationship Id="rId37" Type="http://schemas.openxmlformats.org/officeDocument/2006/relationships/hyperlink" Target="http://echa.europa.eu/information-on-chemicals/cl-inventory-database/-/discli/details/109198" TargetMode="External"/><Relationship Id="rId40" Type="http://schemas.openxmlformats.org/officeDocument/2006/relationships/hyperlink" Target="http://echa.europa.eu/information-on-chemicals/cl-inventory-database/-/discli/details/130422" TargetMode="External"/><Relationship Id="rId45" Type="http://schemas.openxmlformats.org/officeDocument/2006/relationships/hyperlink" Target="http://echa.europa.eu/information-on-chemicals/cl-inventory-database/-/discli/details/68355" TargetMode="External"/><Relationship Id="rId53" Type="http://schemas.openxmlformats.org/officeDocument/2006/relationships/hyperlink" Target="http://echa.europa.eu/information-on-chemicals/cl-inventory-database/-/discli/details/153397" TargetMode="External"/><Relationship Id="rId58" Type="http://schemas.openxmlformats.org/officeDocument/2006/relationships/hyperlink" Target="http://echa.europa.eu/information-on-chemicals/cl-inventory-database/-/discli/details/44381" TargetMode="External"/><Relationship Id="rId5" Type="http://schemas.openxmlformats.org/officeDocument/2006/relationships/hyperlink" Target="http://echa.europa.eu/information-on-chemicals/cl-inventory-database/-/discli/details/112594" TargetMode="External"/><Relationship Id="rId15" Type="http://schemas.openxmlformats.org/officeDocument/2006/relationships/hyperlink" Target="http://echa.europa.eu/information-on-chemicals/cl-inventory-database/-/discli/details/26125" TargetMode="External"/><Relationship Id="rId23" Type="http://schemas.openxmlformats.org/officeDocument/2006/relationships/hyperlink" Target="http://echa.europa.eu/information-on-chemicals/cl-inventory-database/-/discli/details/58930" TargetMode="External"/><Relationship Id="rId28" Type="http://schemas.openxmlformats.org/officeDocument/2006/relationships/hyperlink" Target="http://echa.europa.eu/information-on-chemicals/cl-inventory-database/-/discli/details/48545" TargetMode="External"/><Relationship Id="rId36" Type="http://schemas.openxmlformats.org/officeDocument/2006/relationships/hyperlink" Target="http://echa.europa.eu/information-on-chemicals/cl-inventory-database/-/discli/details/2987" TargetMode="External"/><Relationship Id="rId49" Type="http://schemas.openxmlformats.org/officeDocument/2006/relationships/hyperlink" Target="http://echa.europa.eu/information-on-chemicals/cl-inventory-database/-/discli/details/73111" TargetMode="External"/><Relationship Id="rId57" Type="http://schemas.openxmlformats.org/officeDocument/2006/relationships/hyperlink" Target="http://echa.europa.eu/information-on-chemicals/cl-inventory-database/-/discli/details/103933" TargetMode="External"/><Relationship Id="rId61" Type="http://schemas.openxmlformats.org/officeDocument/2006/relationships/drawing" Target="../drawings/drawing3.xml"/><Relationship Id="rId10" Type="http://schemas.openxmlformats.org/officeDocument/2006/relationships/hyperlink" Target="http://echa.europa.eu/information-on-chemicals/cl-inventory-database/-/discli/details/131142" TargetMode="External"/><Relationship Id="rId19" Type="http://schemas.openxmlformats.org/officeDocument/2006/relationships/hyperlink" Target="http://echa.europa.eu/information-on-chemicals/cl-inventory-database/-/discli/details/50458" TargetMode="External"/><Relationship Id="rId31" Type="http://schemas.openxmlformats.org/officeDocument/2006/relationships/hyperlink" Target="http://echa.europa.eu/information-on-chemicals/cl-inventory-database/-/discli/details/84639" TargetMode="External"/><Relationship Id="rId44" Type="http://schemas.openxmlformats.org/officeDocument/2006/relationships/hyperlink" Target="http://echa.europa.eu/information-on-chemicals/cl-inventory-database/-/discli/details/82005" TargetMode="External"/><Relationship Id="rId52" Type="http://schemas.openxmlformats.org/officeDocument/2006/relationships/hyperlink" Target="http://echa.europa.eu/information-on-chemicals/cl-inventory-database/-/discli/details/73225" TargetMode="External"/><Relationship Id="rId60" Type="http://schemas.openxmlformats.org/officeDocument/2006/relationships/printerSettings" Target="../printerSettings/printerSettings5.bin"/><Relationship Id="rId4" Type="http://schemas.openxmlformats.org/officeDocument/2006/relationships/hyperlink" Target="http://echa.europa.eu/information-on-chemicals/cl-inventory-database/-/discli/details/99826" TargetMode="External"/><Relationship Id="rId9" Type="http://schemas.openxmlformats.org/officeDocument/2006/relationships/hyperlink" Target="http://echa.europa.eu/information-on-chemicals/cl-inventory-database/-/discli/details/29798" TargetMode="External"/><Relationship Id="rId14" Type="http://schemas.openxmlformats.org/officeDocument/2006/relationships/hyperlink" Target="http://echa.europa.eu/information-on-chemicals/cl-inventory-database/-/discli/details/110119" TargetMode="External"/><Relationship Id="rId22" Type="http://schemas.openxmlformats.org/officeDocument/2006/relationships/hyperlink" Target="http://echa.europa.eu/information-on-chemicals/cl-inventory-database/-/discli/details/13816" TargetMode="External"/><Relationship Id="rId27" Type="http://schemas.openxmlformats.org/officeDocument/2006/relationships/hyperlink" Target="http://echa.europa.eu/information-on-chemicals/cl-inventory-database/-/discli/details/97542" TargetMode="External"/><Relationship Id="rId30" Type="http://schemas.openxmlformats.org/officeDocument/2006/relationships/hyperlink" Target="http://echa.europa.eu/information-on-chemicals/cl-inventory-database/-/discli/details/35878" TargetMode="External"/><Relationship Id="rId35" Type="http://schemas.openxmlformats.org/officeDocument/2006/relationships/hyperlink" Target="http://echa.europa.eu/information-on-chemicals/cl-inventory-database/-/discli/details/128578" TargetMode="External"/><Relationship Id="rId43" Type="http://schemas.openxmlformats.org/officeDocument/2006/relationships/hyperlink" Target="http://echa.europa.eu/information-on-chemicals/cl-inventory-database/-/discli/details/93155" TargetMode="External"/><Relationship Id="rId48" Type="http://schemas.openxmlformats.org/officeDocument/2006/relationships/hyperlink" Target="http://echa.europa.eu/information-on-chemicals/cl-inventory-database/-/discli/details/111405" TargetMode="External"/><Relationship Id="rId56" Type="http://schemas.openxmlformats.org/officeDocument/2006/relationships/hyperlink" Target="http://echa.europa.eu/information-on-chemicals/cl-inventory-database/-/discli/details/13707" TargetMode="External"/><Relationship Id="rId8" Type="http://schemas.openxmlformats.org/officeDocument/2006/relationships/hyperlink" Target="http://echa.europa.eu/information-on-chemicals/cl-inventory-database/-/discli/details/133816" TargetMode="External"/><Relationship Id="rId51" Type="http://schemas.openxmlformats.org/officeDocument/2006/relationships/hyperlink" Target="http://echa.europa.eu/information-on-chemicals/cl-inventory-database/-/discli/details/118113" TargetMode="External"/><Relationship Id="rId3" Type="http://schemas.openxmlformats.org/officeDocument/2006/relationships/hyperlink" Target="http://echa.europa.eu/information-on-chemicals/cl-inventory-database/-/discli/details/104170" TargetMode="External"/><Relationship Id="rId12" Type="http://schemas.openxmlformats.org/officeDocument/2006/relationships/hyperlink" Target="http://echa.europa.eu/information-on-chemicals/cl-inventory-database/-/discli/details/53968" TargetMode="External"/><Relationship Id="rId17" Type="http://schemas.openxmlformats.org/officeDocument/2006/relationships/hyperlink" Target="http://echa.europa.eu/information-on-chemicals/cl-inventory-database/-/discli/details/37212" TargetMode="External"/><Relationship Id="rId25" Type="http://schemas.openxmlformats.org/officeDocument/2006/relationships/hyperlink" Target="http://echa.europa.eu/information-on-chemicals/cl-inventory-database/-/discli/details/11196" TargetMode="External"/><Relationship Id="rId33" Type="http://schemas.openxmlformats.org/officeDocument/2006/relationships/hyperlink" Target="http://echa.europa.eu/information-on-chemicals/cl-inventory-database/-/discli/details/20563" TargetMode="External"/><Relationship Id="rId38" Type="http://schemas.openxmlformats.org/officeDocument/2006/relationships/hyperlink" Target="http://echa.europa.eu/information-on-chemicals/cl-inventory-database/-/discli/details/105223" TargetMode="External"/><Relationship Id="rId46" Type="http://schemas.openxmlformats.org/officeDocument/2006/relationships/hyperlink" Target="http://echa.europa.eu/information-on-chemicals/cl-inventory-database/-/discli/details/46786" TargetMode="External"/><Relationship Id="rId59" Type="http://schemas.openxmlformats.org/officeDocument/2006/relationships/hyperlink" Target="http://echa.europa.eu/information-on-chemicals/cl-inventory-database/-/discli/details/131254"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echa.europa.eu/information-on-chemicals/cl-inventory-database/-/cl-inventory/view-notification-summary/14984" TargetMode="External"/><Relationship Id="rId13" Type="http://schemas.openxmlformats.org/officeDocument/2006/relationships/hyperlink" Target="http://echa.europa.eu/information-on-chemicals/cl-inventory-database/-/cl-inventory/view-notification-summary/130105" TargetMode="External"/><Relationship Id="rId18" Type="http://schemas.openxmlformats.org/officeDocument/2006/relationships/hyperlink" Target="http://echa.europa.eu/information-on-chemicals/cl-inventory-database/-/cl-inventory/view-notification-summary/58358" TargetMode="External"/><Relationship Id="rId26" Type="http://schemas.openxmlformats.org/officeDocument/2006/relationships/hyperlink" Target="http://echa.europa.eu/da/information-on-chemicals/cl-inventory-database/-/cl-inventory/view-notification-summary/11196" TargetMode="External"/><Relationship Id="rId39" Type="http://schemas.openxmlformats.org/officeDocument/2006/relationships/hyperlink" Target="http://echa.europa.eu/da/information-on-chemicals/cl-inventory-database/-/cl-inventory/view-notification-summary/105223" TargetMode="External"/><Relationship Id="rId3" Type="http://schemas.openxmlformats.org/officeDocument/2006/relationships/hyperlink" Target="http://echa.europa.eu/information-on-chemicals/cl-inventory-database/-/cl-inventory/view-notification-summary/104170" TargetMode="External"/><Relationship Id="rId21" Type="http://schemas.openxmlformats.org/officeDocument/2006/relationships/hyperlink" Target="http://echa.europa.eu/da/information-on-chemicals/cl-inventory-database/-/cl-inventory/view-notification-summary/55473" TargetMode="External"/><Relationship Id="rId34" Type="http://schemas.openxmlformats.org/officeDocument/2006/relationships/hyperlink" Target="http://echa.europa.eu/da/information-on-chemicals/cl-inventory-database/-/cl-inventory/view-notification-summary/20563" TargetMode="External"/><Relationship Id="rId42" Type="http://schemas.openxmlformats.org/officeDocument/2006/relationships/hyperlink" Target="http://echa.europa.eu/information-on-chemicals/cl-inventory-database?p_p_id=clinventory_WAR_clinventoryportlet&amp;p_p_lifecycle=0&amp;p_p_state=normal&amp;p_p_mode=view&amp;p_p_col_id=column-1&amp;p_p_col_pos=1&amp;p_p_col_count=2&amp;_clinventory_WAR_clinventoryportlet_searching=t" TargetMode="External"/><Relationship Id="rId7" Type="http://schemas.openxmlformats.org/officeDocument/2006/relationships/hyperlink" Target="http://echa.europa.eu/information-on-chemicals/cl-inventory-database/-/cl-inventory/view-notification-summary/76663" TargetMode="External"/><Relationship Id="rId12" Type="http://schemas.openxmlformats.org/officeDocument/2006/relationships/hyperlink" Target="http://echa.europa.eu/information-on-chemicals/cl-inventory-database/-/cl-inventory/view-notification-summary/53968" TargetMode="External"/><Relationship Id="rId17" Type="http://schemas.openxmlformats.org/officeDocument/2006/relationships/hyperlink" Target="http://echa.europa.eu/information-on-chemicals/cl-inventory-database/-/cl-inventory/view-notification-summary/37212" TargetMode="External"/><Relationship Id="rId25" Type="http://schemas.openxmlformats.org/officeDocument/2006/relationships/hyperlink" Target="../../../../chihl/AppData/Local/Microsoft/Roaming/Microsoft/Microsoft/Windows/Temporary%20Internet%20Files/Content.Outlook/Microsoft/Windows/Temporary%20Internet%20Files/chihl/AppData/Local/Microsoft/Windows/Temporary%20Internet%20Files/Content.Outlook/TVPAHFGO/V" TargetMode="External"/><Relationship Id="rId33" Type="http://schemas.openxmlformats.org/officeDocument/2006/relationships/hyperlink" Target="http://echa.europa.eu/da/information-on-chemicals/cl-inventory-database/-/cl-inventory/view-notification-summary/58492" TargetMode="External"/><Relationship Id="rId38" Type="http://schemas.openxmlformats.org/officeDocument/2006/relationships/hyperlink" Target="http://echa.europa.eu/da/information-on-chemicals/cl-inventory-database/-/cl-inventory/view-notification-summary/109198" TargetMode="External"/><Relationship Id="rId2" Type="http://schemas.openxmlformats.org/officeDocument/2006/relationships/hyperlink" Target="http://echa.europa.eu/da/information-on-chemicals/cl-inventory-database/-/cl-inventory/view-notification-summary/34481" TargetMode="External"/><Relationship Id="rId16" Type="http://schemas.openxmlformats.org/officeDocument/2006/relationships/hyperlink" Target="http://echa.europa.eu/information-on-chemicals/cl-inventory-database/-/cl-inventory/view-notification-summary/77794" TargetMode="External"/><Relationship Id="rId20" Type="http://schemas.openxmlformats.org/officeDocument/2006/relationships/hyperlink" Target="http://echa.europa.eu/da/information-on-chemicals/cl-inventory-database/-/cl-inventory/view-notification-summary/130251" TargetMode="External"/><Relationship Id="rId29" Type="http://schemas.openxmlformats.org/officeDocument/2006/relationships/hyperlink" Target="http://echa.europa.eu/da/information-on-chemicals/cl-inventory-database/-/cl-inventory/view-notification-summary/48545" TargetMode="External"/><Relationship Id="rId41" Type="http://schemas.openxmlformats.org/officeDocument/2006/relationships/hyperlink" Target="http://echa.europa.eu/information-on-chemicals/cl-inventory-database/-/cl-inventory/view-notification-summary/130422" TargetMode="External"/><Relationship Id="rId1" Type="http://schemas.openxmlformats.org/officeDocument/2006/relationships/hyperlink" Target="http://eur-lex.europa.eu/legal-content/DA/TXT/?qid=1402990320273&amp;uri=CELEX:32012L0018" TargetMode="External"/><Relationship Id="rId6" Type="http://schemas.openxmlformats.org/officeDocument/2006/relationships/hyperlink" Target="http://echa.europa.eu/information-on-chemicals/cl-inventory-database/-/cl-inventory/view-notification-summary/34712" TargetMode="External"/><Relationship Id="rId11" Type="http://schemas.openxmlformats.org/officeDocument/2006/relationships/hyperlink" Target="http://echa.europa.eu/information-on-chemicals/cl-inventory-database/-/cl-inventory/view-notification-summary/55163" TargetMode="External"/><Relationship Id="rId24" Type="http://schemas.openxmlformats.org/officeDocument/2006/relationships/hyperlink" Target="http://echa.europa.eu/da/information-on-chemicals/cl-inventory-database/-/cl-inventory/view-notification-summary/46939" TargetMode="External"/><Relationship Id="rId32" Type="http://schemas.openxmlformats.org/officeDocument/2006/relationships/hyperlink" Target="http://echa.europa.eu/da/information-on-chemicals/cl-inventory-database/-/cl-inventory/view-notification-summary/84639" TargetMode="External"/><Relationship Id="rId37" Type="http://schemas.openxmlformats.org/officeDocument/2006/relationships/hyperlink" Target="http://echa.europa.eu/da/information-on-chemicals/cl-inventory-database/-/cl-inventory/view-notification-summary/2987" TargetMode="External"/><Relationship Id="rId40" Type="http://schemas.openxmlformats.org/officeDocument/2006/relationships/hyperlink" Target="http://echa.europa.eu/information-on-chemicals/cl-inventory-database/-/cl-inventory/view-notification-summary/43530" TargetMode="External"/><Relationship Id="rId5" Type="http://schemas.openxmlformats.org/officeDocument/2006/relationships/hyperlink" Target="http://echa.europa.eu/information-on-chemicals/cl-inventory-database/-/cl-inventory/view-notification-summary/112594" TargetMode="External"/><Relationship Id="rId15" Type="http://schemas.openxmlformats.org/officeDocument/2006/relationships/hyperlink" Target="http://echa.europa.eu/information-on-chemicals/cl-inventory-database/-/cl-inventory/view-notification-summary/26125" TargetMode="External"/><Relationship Id="rId23" Type="http://schemas.openxmlformats.org/officeDocument/2006/relationships/hyperlink" Target="http://echa.europa.eu/da/information-on-chemicals/cl-inventory-database/-/cl-inventory/view-notification-summary/58930" TargetMode="External"/><Relationship Id="rId28" Type="http://schemas.openxmlformats.org/officeDocument/2006/relationships/hyperlink" Target="http://echa.europa.eu/da/information-on-chemicals/cl-inventory-database/-/cl-inventory/view-notification-summary/97542" TargetMode="External"/><Relationship Id="rId36" Type="http://schemas.openxmlformats.org/officeDocument/2006/relationships/hyperlink" Target="http://echa.europa.eu/da/information-on-chemicals/cl-inventory-database/-/cl-inventory/view-notification-summary/128578" TargetMode="External"/><Relationship Id="rId10" Type="http://schemas.openxmlformats.org/officeDocument/2006/relationships/hyperlink" Target="http://echa.europa.eu/information-on-chemicals/cl-inventory-database/-/cl-inventory/view-notification-summary/131142" TargetMode="External"/><Relationship Id="rId19" Type="http://schemas.openxmlformats.org/officeDocument/2006/relationships/hyperlink" Target="http://echa.europa.eu/information-on-chemicals/cl-inventory-database/-/cl-inventory/view-notification-summary/50458" TargetMode="External"/><Relationship Id="rId31" Type="http://schemas.openxmlformats.org/officeDocument/2006/relationships/hyperlink" Target="http://echa.europa.eu/da/information-on-chemicals/cl-inventory-database/-/cl-inventory/view-notification-summary/35878" TargetMode="External"/><Relationship Id="rId4" Type="http://schemas.openxmlformats.org/officeDocument/2006/relationships/hyperlink" Target="http://echa.europa.eu/information-on-chemicals/cl-inventory-database/-/cl-inventory/view-notification-summary/99826" TargetMode="External"/><Relationship Id="rId9" Type="http://schemas.openxmlformats.org/officeDocument/2006/relationships/hyperlink" Target="http://echa.europa.eu/information-on-chemicals/cl-inventory-database/-/cl-inventory/view-notification-summary/29798" TargetMode="External"/><Relationship Id="rId14" Type="http://schemas.openxmlformats.org/officeDocument/2006/relationships/hyperlink" Target="http://echa.europa.eu/information-on-chemicals/cl-inventory-database/-/cl-inventory/view-notification-summary/110119" TargetMode="External"/><Relationship Id="rId22" Type="http://schemas.openxmlformats.org/officeDocument/2006/relationships/hyperlink" Target="http://echa.europa.eu/da/information-on-chemicals/cl-inventory-database/-/cl-inventory/view-notification-summary/13816" TargetMode="External"/><Relationship Id="rId27" Type="http://schemas.openxmlformats.org/officeDocument/2006/relationships/hyperlink" Target="http://echa.europa.eu/da/information-on-chemicals/cl-inventory-database/-/cl-inventory/view-notification-summary/11019" TargetMode="External"/><Relationship Id="rId30" Type="http://schemas.openxmlformats.org/officeDocument/2006/relationships/hyperlink" Target="http://echa.europa.eu/da/information-on-chemicals/cl-inventory-database/-/cl-inventory/view-notification-summary/132360" TargetMode="External"/><Relationship Id="rId35" Type="http://schemas.openxmlformats.org/officeDocument/2006/relationships/hyperlink" Target="http://echa.europa.eu/da/information-on-chemicals/cl-inventory-database/-/cl-inventory/view-notification-summary/35952" TargetMode="External"/><Relationship Id="rId43"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4"/>
  <sheetViews>
    <sheetView tabSelected="1" workbookViewId="0">
      <selection activeCell="A3" sqref="A3"/>
    </sheetView>
  </sheetViews>
  <sheetFormatPr defaultRowHeight="15" x14ac:dyDescent="0.25"/>
  <cols>
    <col min="1" max="1" width="110.85546875" customWidth="1"/>
  </cols>
  <sheetData>
    <row r="1" spans="1:1" ht="21" x14ac:dyDescent="0.25">
      <c r="A1" s="334" t="s">
        <v>355</v>
      </c>
    </row>
    <row r="2" spans="1:1" ht="21" x14ac:dyDescent="0.25">
      <c r="A2" s="329"/>
    </row>
    <row r="3" spans="1:1" ht="30" customHeight="1" x14ac:dyDescent="0.25">
      <c r="A3" s="330" t="s">
        <v>381</v>
      </c>
    </row>
    <row r="4" spans="1:1" x14ac:dyDescent="0.25">
      <c r="A4" s="330"/>
    </row>
    <row r="5" spans="1:1" ht="75" x14ac:dyDescent="0.25">
      <c r="A5" s="331" t="s">
        <v>376</v>
      </c>
    </row>
    <row r="6" spans="1:1" x14ac:dyDescent="0.25">
      <c r="A6" s="331"/>
    </row>
    <row r="7" spans="1:1" ht="30" x14ac:dyDescent="0.25">
      <c r="A7" s="331" t="s">
        <v>373</v>
      </c>
    </row>
    <row r="8" spans="1:1" x14ac:dyDescent="0.25">
      <c r="A8" s="331"/>
    </row>
    <row r="9" spans="1:1" ht="30" x14ac:dyDescent="0.25">
      <c r="A9" s="331" t="s">
        <v>374</v>
      </c>
    </row>
    <row r="10" spans="1:1" x14ac:dyDescent="0.25">
      <c r="A10" s="331"/>
    </row>
    <row r="11" spans="1:1" ht="60" x14ac:dyDescent="0.25">
      <c r="A11" s="331" t="s">
        <v>361</v>
      </c>
    </row>
    <row r="12" spans="1:1" x14ac:dyDescent="0.25">
      <c r="A12" s="331"/>
    </row>
    <row r="13" spans="1:1" ht="30" x14ac:dyDescent="0.25">
      <c r="A13" s="331" t="s">
        <v>360</v>
      </c>
    </row>
    <row r="14" spans="1:1" x14ac:dyDescent="0.25">
      <c r="A14" s="331"/>
    </row>
    <row r="15" spans="1:1" ht="30" x14ac:dyDescent="0.25">
      <c r="A15" s="331" t="s">
        <v>362</v>
      </c>
    </row>
    <row r="16" spans="1:1" x14ac:dyDescent="0.25">
      <c r="A16" s="331"/>
    </row>
    <row r="17" spans="1:1" ht="30.75" customHeight="1" x14ac:dyDescent="0.25">
      <c r="A17" s="332" t="s">
        <v>359</v>
      </c>
    </row>
    <row r="18" spans="1:1" x14ac:dyDescent="0.25">
      <c r="A18" s="332"/>
    </row>
    <row r="19" spans="1:1" ht="75" x14ac:dyDescent="0.25">
      <c r="A19" s="332" t="s">
        <v>364</v>
      </c>
    </row>
    <row r="20" spans="1:1" x14ac:dyDescent="0.25">
      <c r="A20" s="332"/>
    </row>
    <row r="21" spans="1:1" ht="75" customHeight="1" x14ac:dyDescent="0.25">
      <c r="A21" s="331" t="s">
        <v>356</v>
      </c>
    </row>
    <row r="22" spans="1:1" x14ac:dyDescent="0.25">
      <c r="A22" s="331"/>
    </row>
    <row r="23" spans="1:1" ht="45" x14ac:dyDescent="0.25">
      <c r="A23" s="331" t="s">
        <v>379</v>
      </c>
    </row>
    <row r="24" spans="1:1" x14ac:dyDescent="0.25">
      <c r="A24" s="331"/>
    </row>
    <row r="25" spans="1:1" ht="123" customHeight="1" x14ac:dyDescent="0.25">
      <c r="A25" s="330" t="s">
        <v>377</v>
      </c>
    </row>
    <row r="26" spans="1:1" x14ac:dyDescent="0.25">
      <c r="A26" s="330"/>
    </row>
    <row r="27" spans="1:1" ht="60" x14ac:dyDescent="0.25">
      <c r="A27" s="330" t="s">
        <v>363</v>
      </c>
    </row>
    <row r="28" spans="1:1" x14ac:dyDescent="0.25">
      <c r="A28" s="330"/>
    </row>
    <row r="29" spans="1:1" ht="135" customHeight="1" x14ac:dyDescent="0.25">
      <c r="A29" s="331" t="s">
        <v>375</v>
      </c>
    </row>
    <row r="30" spans="1:1" x14ac:dyDescent="0.25">
      <c r="A30" s="331"/>
    </row>
    <row r="31" spans="1:1" ht="153" customHeight="1" x14ac:dyDescent="0.25">
      <c r="A31" s="331" t="s">
        <v>365</v>
      </c>
    </row>
    <row r="32" spans="1:1" ht="32.25" customHeight="1" x14ac:dyDescent="0.25">
      <c r="A32" s="331"/>
    </row>
    <row r="33" spans="1:1" s="239" customFormat="1" ht="106.5" customHeight="1" x14ac:dyDescent="0.25">
      <c r="A33" s="333" t="s">
        <v>372</v>
      </c>
    </row>
    <row r="34" spans="1:1" x14ac:dyDescent="0.25">
      <c r="A34" s="241"/>
    </row>
  </sheetData>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topLeftCell="A2" workbookViewId="0">
      <selection activeCell="D2" sqref="D2"/>
    </sheetView>
  </sheetViews>
  <sheetFormatPr defaultRowHeight="15" x14ac:dyDescent="0.25"/>
  <cols>
    <col min="1" max="1" width="8.5703125" customWidth="1"/>
    <col min="2" max="2" width="51.5703125" customWidth="1"/>
    <col min="3" max="3" width="18.5703125" customWidth="1"/>
    <col min="4" max="4" width="38.28515625" customWidth="1"/>
    <col min="5" max="5" width="14.85546875" customWidth="1"/>
    <col min="6" max="17" width="9.7109375" customWidth="1"/>
  </cols>
  <sheetData>
    <row r="1" spans="1:18" ht="23.25" x14ac:dyDescent="0.35">
      <c r="A1" s="1" t="s">
        <v>0</v>
      </c>
      <c r="C1" s="2"/>
      <c r="D1" s="3" t="s">
        <v>1</v>
      </c>
      <c r="E1" s="2"/>
      <c r="F1" s="2"/>
      <c r="G1" s="2"/>
      <c r="H1" s="2"/>
      <c r="I1" s="2"/>
      <c r="J1" s="2"/>
      <c r="K1" s="2"/>
      <c r="L1" s="2"/>
      <c r="M1" s="2"/>
      <c r="N1" s="2"/>
      <c r="O1" s="2"/>
      <c r="P1" s="2"/>
      <c r="Q1" s="2"/>
      <c r="R1" s="2"/>
    </row>
    <row r="2" spans="1:18" x14ac:dyDescent="0.25">
      <c r="A2" s="4" t="s">
        <v>2</v>
      </c>
      <c r="C2" s="5" t="s">
        <v>294</v>
      </c>
      <c r="D2" s="216"/>
      <c r="F2" s="2"/>
      <c r="G2" s="2"/>
      <c r="H2" s="2"/>
      <c r="I2" s="2"/>
      <c r="J2" s="2"/>
      <c r="K2" s="2"/>
      <c r="L2" s="2"/>
      <c r="M2" s="2"/>
      <c r="N2" s="2"/>
      <c r="O2" s="5" t="s">
        <v>3</v>
      </c>
      <c r="P2" s="345">
        <f ca="1">TODAY()</f>
        <v>45181</v>
      </c>
      <c r="Q2" s="346"/>
      <c r="R2" s="2"/>
    </row>
    <row r="3" spans="1:18" x14ac:dyDescent="0.25">
      <c r="A3" s="4"/>
      <c r="C3" s="5" t="s">
        <v>293</v>
      </c>
      <c r="D3" s="227"/>
      <c r="F3" s="2"/>
      <c r="G3" s="2"/>
      <c r="H3" s="2"/>
      <c r="I3" s="2"/>
      <c r="J3" s="2"/>
      <c r="K3" s="2"/>
      <c r="L3" s="2"/>
      <c r="M3" s="2"/>
      <c r="N3" s="2"/>
      <c r="O3" s="216"/>
      <c r="P3" s="2"/>
      <c r="Q3" s="2"/>
      <c r="R3" s="2"/>
    </row>
    <row r="4" spans="1:18" ht="15.75" thickBot="1" x14ac:dyDescent="0.3">
      <c r="A4" s="7" t="s">
        <v>352</v>
      </c>
      <c r="C4" s="2"/>
      <c r="D4" s="2"/>
      <c r="E4" s="2"/>
      <c r="F4" s="2"/>
      <c r="G4" s="2"/>
      <c r="H4" s="2"/>
      <c r="I4" s="2"/>
      <c r="J4" s="2"/>
      <c r="K4" s="2"/>
      <c r="L4" s="2"/>
      <c r="M4" s="2"/>
      <c r="N4" s="2"/>
      <c r="O4" s="2"/>
      <c r="P4" s="2"/>
      <c r="Q4" s="2"/>
      <c r="R4" s="2"/>
    </row>
    <row r="5" spans="1:18" x14ac:dyDescent="0.25">
      <c r="A5" s="347" t="s">
        <v>4</v>
      </c>
      <c r="B5" s="344"/>
      <c r="C5" s="8" t="s">
        <v>5</v>
      </c>
      <c r="D5" s="9" t="s">
        <v>6</v>
      </c>
      <c r="E5" s="9" t="s">
        <v>7</v>
      </c>
      <c r="F5" s="10" t="s">
        <v>8</v>
      </c>
      <c r="G5" s="10"/>
      <c r="H5" s="10"/>
      <c r="I5" s="10"/>
      <c r="J5" s="11" t="s">
        <v>9</v>
      </c>
      <c r="K5" s="10"/>
      <c r="L5" s="10"/>
      <c r="M5" s="12"/>
      <c r="N5" s="10" t="s">
        <v>10</v>
      </c>
      <c r="O5" s="10"/>
      <c r="P5" s="10"/>
      <c r="Q5" s="12"/>
      <c r="R5" s="2"/>
    </row>
    <row r="6" spans="1:18" x14ac:dyDescent="0.25">
      <c r="A6" s="348"/>
      <c r="B6" s="349"/>
      <c r="C6" s="13"/>
      <c r="D6" s="14" t="s">
        <v>291</v>
      </c>
      <c r="E6" s="14" t="s">
        <v>11</v>
      </c>
      <c r="F6" s="15" t="s">
        <v>12</v>
      </c>
      <c r="G6" s="15"/>
      <c r="H6" s="15"/>
      <c r="I6" s="15"/>
      <c r="J6" s="16"/>
      <c r="K6" s="15"/>
      <c r="L6" s="15"/>
      <c r="M6" s="17"/>
      <c r="N6" s="15"/>
      <c r="O6" s="15"/>
      <c r="P6" s="15"/>
      <c r="Q6" s="17"/>
      <c r="R6" s="2"/>
    </row>
    <row r="7" spans="1:18" ht="15.75" thickBot="1" x14ac:dyDescent="0.3">
      <c r="A7" s="350"/>
      <c r="B7" s="351"/>
      <c r="C7" s="18"/>
      <c r="D7" s="19" t="s">
        <v>292</v>
      </c>
      <c r="E7" s="19" t="s">
        <v>13</v>
      </c>
      <c r="F7" s="20" t="s">
        <v>14</v>
      </c>
      <c r="G7" s="20" t="s">
        <v>15</v>
      </c>
      <c r="H7" s="20" t="s">
        <v>16</v>
      </c>
      <c r="I7" s="20" t="s">
        <v>17</v>
      </c>
      <c r="J7" s="21" t="s">
        <v>14</v>
      </c>
      <c r="K7" s="20" t="s">
        <v>15</v>
      </c>
      <c r="L7" s="20" t="s">
        <v>16</v>
      </c>
      <c r="M7" s="22" t="s">
        <v>17</v>
      </c>
      <c r="N7" s="20" t="s">
        <v>14</v>
      </c>
      <c r="O7" s="20" t="s">
        <v>15</v>
      </c>
      <c r="P7" s="20" t="s">
        <v>16</v>
      </c>
      <c r="Q7" s="22" t="s">
        <v>17</v>
      </c>
      <c r="R7" s="2"/>
    </row>
    <row r="8" spans="1:18" x14ac:dyDescent="0.25">
      <c r="A8" s="198"/>
      <c r="B8" s="199" t="s">
        <v>18</v>
      </c>
      <c r="C8" s="23" t="s">
        <v>285</v>
      </c>
      <c r="D8" s="24" t="s">
        <v>19</v>
      </c>
      <c r="E8" s="25" t="s">
        <v>19</v>
      </c>
      <c r="F8" s="26" t="s">
        <v>20</v>
      </c>
      <c r="G8" s="26"/>
      <c r="H8" s="26"/>
      <c r="I8" s="26"/>
      <c r="J8" s="27" t="s">
        <v>21</v>
      </c>
      <c r="K8" s="28"/>
      <c r="L8" s="28"/>
      <c r="M8" s="29"/>
      <c r="N8" s="27" t="s">
        <v>21</v>
      </c>
      <c r="O8" s="28"/>
      <c r="P8" s="28"/>
      <c r="Q8" s="29"/>
      <c r="R8" s="2"/>
    </row>
    <row r="9" spans="1:18" x14ac:dyDescent="0.25">
      <c r="A9" s="200" t="str">
        <f>VLOOKUP(B9,'Opslag navngivne'!$B$2:$G$52,2)</f>
        <v xml:space="preserve"> </v>
      </c>
      <c r="B9" s="201" t="s">
        <v>132</v>
      </c>
      <c r="C9" s="30" t="str">
        <f>VLOOKUP(B9,'Opslag navngivne'!$B$2:$G$52,3)</f>
        <v xml:space="preserve"> </v>
      </c>
      <c r="D9" s="31"/>
      <c r="E9" s="32"/>
      <c r="F9" s="228"/>
      <c r="G9" s="229"/>
      <c r="H9" s="229"/>
      <c r="I9" s="230"/>
      <c r="J9" s="231" t="str">
        <f>IF(F9="ja",IF($E9&gt;0,$E9/VLOOKUP($B9,'Opslag navngivne'!$B$2:$G$52,4,TRUE),""),"")</f>
        <v/>
      </c>
      <c r="K9" s="232" t="str">
        <f>IF(G9="ja",IF($E9&gt;0,$E9/VLOOKUP($B9,'Opslag navngivne'!$B$2:$G$52,4,TRUE),""),"")</f>
        <v/>
      </c>
      <c r="L9" s="232" t="str">
        <f>IF(H9="ja",IF($E9&gt;0,$E9/VLOOKUP($B9,'Opslag navngivne'!$B$2:$G$52,4,TRUE),""),"")</f>
        <v/>
      </c>
      <c r="M9" s="233" t="str">
        <f>IF(I9="ja",IF($E9&gt;0,$E9/VLOOKUP($B9,'Opslag navngivne'!$B$2:$G$52,4,TRUE),""),"")</f>
        <v/>
      </c>
      <c r="N9" s="231" t="str">
        <f>IF(F9="ja",IF($E9&gt;0,$E9/VLOOKUP($B9,'Opslag navngivne'!$B$2:$G$52,5,TRUE),""),"")</f>
        <v/>
      </c>
      <c r="O9" s="232" t="str">
        <f>IF(G9="ja",IF($E9&gt;0,$E9/VLOOKUP($B9,'Opslag navngivne'!$B$2:$G$52,5,TRUE),""),"")</f>
        <v/>
      </c>
      <c r="P9" s="232" t="str">
        <f>IF(H9="ja",IF($E9&gt;0,$E9/VLOOKUP($B9,'Opslag navngivne'!$B$2:$G$52,5,TRUE),""),"")</f>
        <v/>
      </c>
      <c r="Q9" s="233" t="str">
        <f>IF(I9="ja",IF($E9&gt;0,$E9/VLOOKUP($B9,'Opslag navngivne'!$B$2:$G$52,5,TRUE),""),"")</f>
        <v/>
      </c>
      <c r="R9" s="2"/>
    </row>
    <row r="10" spans="1:18" x14ac:dyDescent="0.25">
      <c r="A10" s="200" t="str">
        <f>VLOOKUP(B10,'Opslag navngivne'!$B$2:$G$52,2)</f>
        <v xml:space="preserve"> </v>
      </c>
      <c r="B10" s="201" t="s">
        <v>132</v>
      </c>
      <c r="C10" s="30" t="str">
        <f>VLOOKUP(B10,'Opslag navngivne'!$B$2:$G$52,3)</f>
        <v xml:space="preserve"> </v>
      </c>
      <c r="D10" s="31"/>
      <c r="E10" s="32"/>
      <c r="F10" s="228"/>
      <c r="G10" s="229"/>
      <c r="H10" s="229" t="s">
        <v>132</v>
      </c>
      <c r="I10" s="230" t="s">
        <v>132</v>
      </c>
      <c r="J10" s="231" t="str">
        <f>IF(F10="ja",IF($E10&gt;0,$E10/VLOOKUP($B10,'Opslag navngivne'!$B$2:$G$52,4,TRUE),""),"")</f>
        <v/>
      </c>
      <c r="K10" s="232" t="str">
        <f>IF(G10="ja",IF($E10&gt;0,$E10/VLOOKUP($B10,'Opslag navngivne'!$B$2:$G$52,4,TRUE),""),"")</f>
        <v/>
      </c>
      <c r="L10" s="232" t="str">
        <f>IF(H10="ja",IF($E10&gt;0,$E10/VLOOKUP($B10,'Opslag navngivne'!$B$2:$G$52,4,TRUE),""),"")</f>
        <v/>
      </c>
      <c r="M10" s="233" t="str">
        <f>IF(I10="ja",IF($E10&gt;0,$E10/VLOOKUP($B10,'Opslag navngivne'!$B$2:$G$52,4,TRUE),""),"")</f>
        <v/>
      </c>
      <c r="N10" s="231" t="str">
        <f>IF(F10="ja",IF($E10&gt;0,$E10/VLOOKUP($B10,'Opslag navngivne'!$B$2:$G$52,5,TRUE),""),"")</f>
        <v/>
      </c>
      <c r="O10" s="232" t="str">
        <f>IF(G10="ja",IF($E10&gt;0,$E10/VLOOKUP($B10,'Opslag navngivne'!$B$2:$G$52,5,TRUE),""),"")</f>
        <v/>
      </c>
      <c r="P10" s="232" t="str">
        <f>IF(H10="ja",IF($E10&gt;0,$E10/VLOOKUP($B10,'Opslag navngivne'!$B$2:$G$52,5,TRUE),""),"")</f>
        <v/>
      </c>
      <c r="Q10" s="233" t="str">
        <f>IF(I10="ja",IF($E10&gt;0,$E10/VLOOKUP($B10,'Opslag navngivne'!$B$2:$G$52,5,TRUE),""),"")</f>
        <v/>
      </c>
      <c r="R10" s="2"/>
    </row>
    <row r="11" spans="1:18" x14ac:dyDescent="0.25">
      <c r="A11" s="200" t="str">
        <f>VLOOKUP(B11,'Opslag navngivne'!$B$2:$G$52,2)</f>
        <v xml:space="preserve"> </v>
      </c>
      <c r="B11" s="201" t="s">
        <v>132</v>
      </c>
      <c r="C11" s="30" t="str">
        <f>VLOOKUP(B11,'Opslag navngivne'!$B$2:$G$52,3)</f>
        <v xml:space="preserve"> </v>
      </c>
      <c r="D11" s="31"/>
      <c r="E11" s="32"/>
      <c r="F11" s="228" t="s">
        <v>132</v>
      </c>
      <c r="G11" s="229"/>
      <c r="H11" s="229" t="s">
        <v>132</v>
      </c>
      <c r="I11" s="230" t="s">
        <v>132</v>
      </c>
      <c r="J11" s="231" t="str">
        <f>IF(F11="ja",IF($E11&gt;0,$E11/VLOOKUP($B11,'Opslag navngivne'!$B$2:$G$52,4,TRUE),""),"")</f>
        <v/>
      </c>
      <c r="K11" s="232" t="str">
        <f>IF(G11="ja",IF($E11&gt;0,$E11/VLOOKUP($B11,'Opslag navngivne'!$B$2:$G$52,4,TRUE),""),"")</f>
        <v/>
      </c>
      <c r="L11" s="232" t="str">
        <f>IF(H11="ja",IF($E11&gt;0,$E11/VLOOKUP($B11,'Opslag navngivne'!$B$2:$G$52,4,TRUE),""),"")</f>
        <v/>
      </c>
      <c r="M11" s="233" t="str">
        <f>IF(I11="ja",IF($E11&gt;0,$E11/VLOOKUP($B11,'Opslag navngivne'!$B$2:$G$52,4,TRUE),""),"")</f>
        <v/>
      </c>
      <c r="N11" s="231" t="str">
        <f>IF(F11="ja",IF($E11&gt;0,$E11/VLOOKUP($B11,'Opslag navngivne'!$B$2:$G$52,5,TRUE),""),"")</f>
        <v/>
      </c>
      <c r="O11" s="232" t="str">
        <f>IF(G11="ja",IF($E11&gt;0,$E11/VLOOKUP($B11,'Opslag navngivne'!$B$2:$G$52,5,TRUE),""),"")</f>
        <v/>
      </c>
      <c r="P11" s="232" t="str">
        <f>IF(H11="ja",IF($E11&gt;0,$E11/VLOOKUP($B11,'Opslag navngivne'!$B$2:$G$52,5,TRUE),""),"")</f>
        <v/>
      </c>
      <c r="Q11" s="233" t="str">
        <f>IF(I11="ja",IF($E11&gt;0,$E11/VLOOKUP($B11,'Opslag navngivne'!$B$2:$G$52,5,TRUE),""),"")</f>
        <v/>
      </c>
    </row>
    <row r="12" spans="1:18" x14ac:dyDescent="0.25">
      <c r="A12" s="200" t="str">
        <f>VLOOKUP(B12,'Opslag navngivne'!$B$2:$G$52,2)</f>
        <v xml:space="preserve"> </v>
      </c>
      <c r="B12" s="201" t="s">
        <v>132</v>
      </c>
      <c r="C12" s="30" t="str">
        <f>VLOOKUP(B12,'Opslag navngivne'!$B$2:$G$52,3)</f>
        <v xml:space="preserve"> </v>
      </c>
      <c r="D12" s="31"/>
      <c r="E12" s="32"/>
      <c r="F12" s="228" t="s">
        <v>132</v>
      </c>
      <c r="G12" s="229"/>
      <c r="H12" s="229" t="s">
        <v>132</v>
      </c>
      <c r="I12" s="230" t="s">
        <v>132</v>
      </c>
      <c r="J12" s="231" t="str">
        <f>IF(F12="ja",IF($E12&gt;0,$E12/VLOOKUP($B12,'Opslag navngivne'!$B$2:$G$52,4,TRUE),""),"")</f>
        <v/>
      </c>
      <c r="K12" s="232" t="str">
        <f>IF(G12="ja",IF($E12&gt;0,$E12/VLOOKUP($B12,'Opslag navngivne'!$B$2:$G$52,4,TRUE),""),"")</f>
        <v/>
      </c>
      <c r="L12" s="232" t="str">
        <f>IF(H12="ja",IF($E12&gt;0,$E12/VLOOKUP($B12,'Opslag navngivne'!$B$2:$G$52,4,TRUE),""),"")</f>
        <v/>
      </c>
      <c r="M12" s="233" t="str">
        <f>IF(I12="ja",IF($E12&gt;0,$E12/VLOOKUP($B12,'Opslag navngivne'!$B$2:$G$52,4,TRUE),""),"")</f>
        <v/>
      </c>
      <c r="N12" s="231" t="str">
        <f>IF(F12="ja",IF($E12&gt;0,$E12/VLOOKUP($B12,'Opslag navngivne'!$B$2:$G$52,5,TRUE),""),"")</f>
        <v/>
      </c>
      <c r="O12" s="232" t="str">
        <f>IF(G12="ja",IF($E12&gt;0,$E12/VLOOKUP($B12,'Opslag navngivne'!$B$2:$G$52,5,TRUE),""),"")</f>
        <v/>
      </c>
      <c r="P12" s="232" t="str">
        <f>IF(H12="ja",IF($E12&gt;0,$E12/VLOOKUP($B12,'Opslag navngivne'!$B$2:$G$52,5,TRUE),""),"")</f>
        <v/>
      </c>
      <c r="Q12" s="233" t="str">
        <f>IF(I12="ja",IF($E12&gt;0,$E12/VLOOKUP($B12,'Opslag navngivne'!$B$2:$G$52,5,TRUE),""),"")</f>
        <v/>
      </c>
    </row>
    <row r="13" spans="1:18" x14ac:dyDescent="0.25">
      <c r="A13" s="200" t="str">
        <f>VLOOKUP(B13,'Opslag navngivne'!$B$2:$G$52,2)</f>
        <v xml:space="preserve"> </v>
      </c>
      <c r="B13" s="201" t="s">
        <v>132</v>
      </c>
      <c r="C13" s="30" t="str">
        <f>VLOOKUP(B13,'Opslag navngivne'!$B$2:$G$52,3)</f>
        <v xml:space="preserve"> </v>
      </c>
      <c r="D13" s="31"/>
      <c r="E13" s="32"/>
      <c r="F13" s="228" t="s">
        <v>132</v>
      </c>
      <c r="G13" s="229"/>
      <c r="H13" s="229" t="s">
        <v>132</v>
      </c>
      <c r="I13" s="230" t="s">
        <v>132</v>
      </c>
      <c r="J13" s="231" t="str">
        <f>IF(F13="ja",IF($E13&gt;0,$E13/VLOOKUP($B13,'Opslag navngivne'!$B$2:$G$52,4,TRUE),""),"")</f>
        <v/>
      </c>
      <c r="K13" s="232" t="str">
        <f>IF(G13="ja",IF($E13&gt;0,$E13/VLOOKUP($B13,'Opslag navngivne'!$B$2:$G$52,4,TRUE),""),"")</f>
        <v/>
      </c>
      <c r="L13" s="232" t="str">
        <f>IF(H13="ja",IF($E13&gt;0,$E13/VLOOKUP($B13,'Opslag navngivne'!$B$2:$G$52,4,TRUE),""),"")</f>
        <v/>
      </c>
      <c r="M13" s="233" t="str">
        <f>IF(I13="ja",IF($E13&gt;0,$E13/VLOOKUP($B13,'Opslag navngivne'!$B$2:$G$52,4,TRUE),""),"")</f>
        <v/>
      </c>
      <c r="N13" s="231" t="str">
        <f>IF(F13="ja",IF($E13&gt;0,$E13/VLOOKUP($B13,'Opslag navngivne'!$B$2:$G$52,5,TRUE),""),"")</f>
        <v/>
      </c>
      <c r="O13" s="232" t="str">
        <f>IF(G13="ja",IF($E13&gt;0,$E13/VLOOKUP($B13,'Opslag navngivne'!$B$2:$G$52,5,TRUE),""),"")</f>
        <v/>
      </c>
      <c r="P13" s="232" t="str">
        <f>IF(H13="ja",IF($E13&gt;0,$E13/VLOOKUP($B13,'Opslag navngivne'!$B$2:$G$52,5,TRUE),""),"")</f>
        <v/>
      </c>
      <c r="Q13" s="233" t="str">
        <f>IF(I13="ja",IF($E13&gt;0,$E13/VLOOKUP($B13,'Opslag navngivne'!$B$2:$G$52,5,TRUE),""),"")</f>
        <v/>
      </c>
    </row>
    <row r="14" spans="1:18" x14ac:dyDescent="0.25">
      <c r="A14" s="200" t="str">
        <f>VLOOKUP(B14,'Opslag navngivne'!$B$2:$G$52,2)</f>
        <v xml:space="preserve"> </v>
      </c>
      <c r="B14" s="201" t="s">
        <v>132</v>
      </c>
      <c r="C14" s="30" t="str">
        <f>VLOOKUP(B14,'Opslag navngivne'!$B$2:$G$52,3)</f>
        <v xml:space="preserve"> </v>
      </c>
      <c r="D14" s="31"/>
      <c r="E14" s="32"/>
      <c r="F14" s="228" t="s">
        <v>132</v>
      </c>
      <c r="G14" s="229"/>
      <c r="H14" s="229" t="s">
        <v>132</v>
      </c>
      <c r="I14" s="230" t="s">
        <v>132</v>
      </c>
      <c r="J14" s="231" t="str">
        <f>IF(F14="ja",IF($E14&gt;0,$E14/VLOOKUP($B14,'Opslag navngivne'!$B$2:$G$52,4,TRUE),""),"")</f>
        <v/>
      </c>
      <c r="K14" s="232" t="str">
        <f>IF(G14="ja",IF($E14&gt;0,$E14/VLOOKUP($B14,'Opslag navngivne'!$B$2:$G$52,4,TRUE),""),"")</f>
        <v/>
      </c>
      <c r="L14" s="232" t="str">
        <f>IF(H14="ja",IF($E14&gt;0,$E14/VLOOKUP($B14,'Opslag navngivne'!$B$2:$G$52,4,TRUE),""),"")</f>
        <v/>
      </c>
      <c r="M14" s="233" t="str">
        <f>IF(I14="ja",IF($E14&gt;0,$E14/VLOOKUP($B14,'Opslag navngivne'!$B$2:$G$52,4,TRUE),""),"")</f>
        <v/>
      </c>
      <c r="N14" s="231" t="str">
        <f>IF(F14="ja",IF($E14&gt;0,$E14/VLOOKUP($B14,'Opslag navngivne'!$B$2:$G$52,5,TRUE),""),"")</f>
        <v/>
      </c>
      <c r="O14" s="232" t="str">
        <f>IF(G14="ja",IF($E14&gt;0,$E14/VLOOKUP($B14,'Opslag navngivne'!$B$2:$G$52,5,TRUE),""),"")</f>
        <v/>
      </c>
      <c r="P14" s="232" t="str">
        <f>IF(H14="ja",IF($E14&gt;0,$E14/VLOOKUP($B14,'Opslag navngivne'!$B$2:$G$52,5,TRUE),""),"")</f>
        <v/>
      </c>
      <c r="Q14" s="233" t="str">
        <f>IF(I14="ja",IF($E14&gt;0,$E14/VLOOKUP($B14,'Opslag navngivne'!$B$2:$G$52,5,TRUE),""),"")</f>
        <v/>
      </c>
    </row>
    <row r="15" spans="1:18" x14ac:dyDescent="0.25">
      <c r="A15" s="200" t="str">
        <f>VLOOKUP(B15,'Opslag navngivne'!$B$2:$G$52,2)</f>
        <v xml:space="preserve"> </v>
      </c>
      <c r="B15" s="201" t="s">
        <v>132</v>
      </c>
      <c r="C15" s="30" t="str">
        <f>VLOOKUP(B15,'Opslag navngivne'!$B$2:$G$52,3)</f>
        <v xml:space="preserve"> </v>
      </c>
      <c r="D15" s="31"/>
      <c r="E15" s="32"/>
      <c r="F15" s="228" t="s">
        <v>132</v>
      </c>
      <c r="G15" s="229"/>
      <c r="H15" s="229" t="s">
        <v>132</v>
      </c>
      <c r="I15" s="230" t="s">
        <v>132</v>
      </c>
      <c r="J15" s="231" t="str">
        <f>IF(F15="ja",IF($E15&gt;0,$E15/VLOOKUP($B15,'Opslag navngivne'!$B$2:$G$52,4,TRUE),""),"")</f>
        <v/>
      </c>
      <c r="K15" s="232" t="str">
        <f>IF(G15="ja",IF($E15&gt;0,$E15/VLOOKUP($B15,'Opslag navngivne'!$B$2:$G$52,4,TRUE),""),"")</f>
        <v/>
      </c>
      <c r="L15" s="232" t="str">
        <f>IF(H15="ja",IF($E15&gt;0,$E15/VLOOKUP($B15,'Opslag navngivne'!$B$2:$G$52,4,TRUE),""),"")</f>
        <v/>
      </c>
      <c r="M15" s="233" t="str">
        <f>IF(I15="ja",IF($E15&gt;0,$E15/VLOOKUP($B15,'Opslag navngivne'!$B$2:$G$52,4,TRUE),""),"")</f>
        <v/>
      </c>
      <c r="N15" s="231" t="str">
        <f>IF(F15="ja",IF($E15&gt;0,$E15/VLOOKUP($B15,'Opslag navngivne'!$B$2:$G$52,5,TRUE),""),"")</f>
        <v/>
      </c>
      <c r="O15" s="232" t="str">
        <f>IF(G15="ja",IF($E15&gt;0,$E15/VLOOKUP($B15,'Opslag navngivne'!$B$2:$G$52,5,TRUE),""),"")</f>
        <v/>
      </c>
      <c r="P15" s="232" t="str">
        <f>IF(H15="ja",IF($E15&gt;0,$E15/VLOOKUP($B15,'Opslag navngivne'!$B$2:$G$52,5,TRUE),""),"")</f>
        <v/>
      </c>
      <c r="Q15" s="233" t="str">
        <f>IF(I15="ja",IF($E15&gt;0,$E15/VLOOKUP($B15,'Opslag navngivne'!$B$2:$G$52,5,TRUE),""),"")</f>
        <v/>
      </c>
    </row>
    <row r="16" spans="1:18" x14ac:dyDescent="0.25">
      <c r="A16" s="200" t="str">
        <f>VLOOKUP(B16,'Opslag navngivne'!$B$2:$G$52,2)</f>
        <v xml:space="preserve"> </v>
      </c>
      <c r="B16" s="201" t="s">
        <v>132</v>
      </c>
      <c r="C16" s="30" t="str">
        <f>VLOOKUP(B16,'Opslag navngivne'!$B$2:$G$52,3)</f>
        <v xml:space="preserve"> </v>
      </c>
      <c r="D16" s="31"/>
      <c r="E16" s="32"/>
      <c r="F16" s="228" t="s">
        <v>132</v>
      </c>
      <c r="G16" s="229"/>
      <c r="H16" s="229" t="s">
        <v>132</v>
      </c>
      <c r="I16" s="230" t="s">
        <v>132</v>
      </c>
      <c r="J16" s="231" t="str">
        <f>IF(F16="ja",IF($E16&gt;0,$E16/VLOOKUP($B16,'Opslag navngivne'!$B$2:$G$52,4,TRUE),""),"")</f>
        <v/>
      </c>
      <c r="K16" s="232" t="str">
        <f>IF(G16="ja",IF($E16&gt;0,$E16/VLOOKUP($B16,'Opslag navngivne'!$B$2:$G$52,4,TRUE),""),"")</f>
        <v/>
      </c>
      <c r="L16" s="232" t="str">
        <f>IF(H16="ja",IF($E16&gt;0,$E16/VLOOKUP($B16,'Opslag navngivne'!$B$2:$G$52,4,TRUE),""),"")</f>
        <v/>
      </c>
      <c r="M16" s="233" t="str">
        <f>IF(I16="ja",IF($E16&gt;0,$E16/VLOOKUP($B16,'Opslag navngivne'!$B$2:$G$52,4,TRUE),""),"")</f>
        <v/>
      </c>
      <c r="N16" s="231" t="str">
        <f>IF(F16="ja",IF($E16&gt;0,$E16/VLOOKUP($B16,'Opslag navngivne'!$B$2:$G$52,5,TRUE),""),"")</f>
        <v/>
      </c>
      <c r="O16" s="232" t="str">
        <f>IF(G16="ja",IF($E16&gt;0,$E16/VLOOKUP($B16,'Opslag navngivne'!$B$2:$G$52,5,TRUE),""),"")</f>
        <v/>
      </c>
      <c r="P16" s="232" t="str">
        <f>IF(H16="ja",IF($E16&gt;0,$E16/VLOOKUP($B16,'Opslag navngivne'!$B$2:$G$52,5,TRUE),""),"")</f>
        <v/>
      </c>
      <c r="Q16" s="233" t="str">
        <f>IF(I16="ja",IF($E16&gt;0,$E16/VLOOKUP($B16,'Opslag navngivne'!$B$2:$G$52,5,TRUE),""),"")</f>
        <v/>
      </c>
    </row>
    <row r="17" spans="1:17" x14ac:dyDescent="0.25">
      <c r="A17" s="200" t="str">
        <f>VLOOKUP(B17,'Opslag navngivne'!$B$2:$G$52,2)</f>
        <v xml:space="preserve"> </v>
      </c>
      <c r="B17" s="201" t="s">
        <v>132</v>
      </c>
      <c r="C17" s="30" t="str">
        <f>VLOOKUP(B17,'Opslag navngivne'!$B$2:$G$52,3)</f>
        <v xml:space="preserve"> </v>
      </c>
      <c r="D17" s="31"/>
      <c r="E17" s="32"/>
      <c r="F17" s="228" t="s">
        <v>132</v>
      </c>
      <c r="G17" s="229"/>
      <c r="H17" s="229" t="s">
        <v>132</v>
      </c>
      <c r="I17" s="230" t="s">
        <v>132</v>
      </c>
      <c r="J17" s="231" t="str">
        <f>IF(F17="ja",IF($E17&gt;0,$E17/VLOOKUP($B17,'Opslag navngivne'!$B$2:$G$52,4,TRUE),""),"")</f>
        <v/>
      </c>
      <c r="K17" s="232" t="str">
        <f>IF(G17="ja",IF($E17&gt;0,$E17/VLOOKUP($B17,'Opslag navngivne'!$B$2:$G$52,4,TRUE),""),"")</f>
        <v/>
      </c>
      <c r="L17" s="232" t="str">
        <f>IF(H17="ja",IF($E17&gt;0,$E17/VLOOKUP($B17,'Opslag navngivne'!$B$2:$G$52,4,TRUE),""),"")</f>
        <v/>
      </c>
      <c r="M17" s="233" t="str">
        <f>IF(I17="ja",IF($E17&gt;0,$E17/VLOOKUP($B17,'Opslag navngivne'!$B$2:$G$52,4,TRUE),""),"")</f>
        <v/>
      </c>
      <c r="N17" s="231" t="str">
        <f>IF(F17="ja",IF($E17&gt;0,$E17/VLOOKUP($B17,'Opslag navngivne'!$B$2:$G$52,5,TRUE),""),"")</f>
        <v/>
      </c>
      <c r="O17" s="232" t="str">
        <f>IF(G17="ja",IF($E17&gt;0,$E17/VLOOKUP($B17,'Opslag navngivne'!$B$2:$G$52,5,TRUE),""),"")</f>
        <v/>
      </c>
      <c r="P17" s="232" t="str">
        <f>IF(H17="ja",IF($E17&gt;0,$E17/VLOOKUP($B17,'Opslag navngivne'!$B$2:$G$52,5,TRUE),""),"")</f>
        <v/>
      </c>
      <c r="Q17" s="233" t="str">
        <f>IF(I17="ja",IF($E17&gt;0,$E17/VLOOKUP($B17,'Opslag navngivne'!$B$2:$G$52,5,TRUE),""),"")</f>
        <v/>
      </c>
    </row>
    <row r="18" spans="1:17" x14ac:dyDescent="0.25">
      <c r="A18" s="200" t="str">
        <f>VLOOKUP(B18,'Opslag navngivne'!$B$2:$G$52,2)</f>
        <v xml:space="preserve"> </v>
      </c>
      <c r="B18" s="201" t="s">
        <v>132</v>
      </c>
      <c r="C18" s="30" t="str">
        <f>VLOOKUP(B18,'Opslag navngivne'!$B$2:$G$52,3)</f>
        <v xml:space="preserve"> </v>
      </c>
      <c r="D18" s="31"/>
      <c r="E18" s="32"/>
      <c r="F18" s="228" t="s">
        <v>132</v>
      </c>
      <c r="G18" s="229"/>
      <c r="H18" s="229" t="s">
        <v>132</v>
      </c>
      <c r="I18" s="230" t="s">
        <v>132</v>
      </c>
      <c r="J18" s="231" t="str">
        <f>IF(F18="ja",IF($E18&gt;0,$E18/VLOOKUP($B18,'Opslag navngivne'!$B$2:$G$52,4,TRUE),""),"")</f>
        <v/>
      </c>
      <c r="K18" s="232" t="str">
        <f>IF(G18="ja",IF($E18&gt;0,$E18/VLOOKUP($B18,'Opslag navngivne'!$B$2:$G$52,4,TRUE),""),"")</f>
        <v/>
      </c>
      <c r="L18" s="232" t="str">
        <f>IF(H18="ja",IF($E18&gt;0,$E18/VLOOKUP($B18,'Opslag navngivne'!$B$2:$G$52,4,TRUE),""),"")</f>
        <v/>
      </c>
      <c r="M18" s="233" t="str">
        <f>IF(I18="ja",IF($E18&gt;0,$E18/VLOOKUP($B18,'Opslag navngivne'!$B$2:$G$52,4,TRUE),""),"")</f>
        <v/>
      </c>
      <c r="N18" s="231" t="str">
        <f>IF(F18="ja",IF($E18&gt;0,$E18/VLOOKUP($B18,'Opslag navngivne'!$B$2:$G$52,5,TRUE),""),"")</f>
        <v/>
      </c>
      <c r="O18" s="232" t="str">
        <f>IF(G18="ja",IF($E18&gt;0,$E18/VLOOKUP($B18,'Opslag navngivne'!$B$2:$G$52,5,TRUE),""),"")</f>
        <v/>
      </c>
      <c r="P18" s="232" t="str">
        <f>IF(H18="ja",IF($E18&gt;0,$E18/VLOOKUP($B18,'Opslag navngivne'!$B$2:$G$52,5,TRUE),""),"")</f>
        <v/>
      </c>
      <c r="Q18" s="233" t="str">
        <f>IF(I18="ja",IF($E18&gt;0,$E18/VLOOKUP($B18,'Opslag navngivne'!$B$2:$G$52,5,TRUE),""),"")</f>
        <v/>
      </c>
    </row>
    <row r="19" spans="1:17" x14ac:dyDescent="0.25">
      <c r="A19" s="200" t="str">
        <f>VLOOKUP(B19,'Opslag navngivne'!$B$2:$G$52,2)</f>
        <v xml:space="preserve"> </v>
      </c>
      <c r="B19" s="201" t="s">
        <v>132</v>
      </c>
      <c r="C19" s="30" t="str">
        <f>VLOOKUP(B19,'Opslag navngivne'!$B$2:$G$52,3)</f>
        <v xml:space="preserve"> </v>
      </c>
      <c r="D19" s="31"/>
      <c r="E19" s="32"/>
      <c r="F19" s="228" t="s">
        <v>132</v>
      </c>
      <c r="G19" s="229"/>
      <c r="H19" s="229" t="s">
        <v>132</v>
      </c>
      <c r="I19" s="230" t="s">
        <v>132</v>
      </c>
      <c r="J19" s="231" t="str">
        <f>IF(F19="ja",IF($E19&gt;0,$E19/VLOOKUP($B19,'Opslag navngivne'!$B$2:$G$52,4,TRUE),""),"")</f>
        <v/>
      </c>
      <c r="K19" s="232" t="str">
        <f>IF(G19="ja",IF($E19&gt;0,$E19/VLOOKUP($B19,'Opslag navngivne'!$B$2:$G$52,4,TRUE),""),"")</f>
        <v/>
      </c>
      <c r="L19" s="232" t="str">
        <f>IF(H19="ja",IF($E19&gt;0,$E19/VLOOKUP($B19,'Opslag navngivne'!$B$2:$G$52,4,TRUE),""),"")</f>
        <v/>
      </c>
      <c r="M19" s="233" t="str">
        <f>IF(I19="ja",IF($E19&gt;0,$E19/VLOOKUP($B19,'Opslag navngivne'!$B$2:$G$52,4,TRUE),""),"")</f>
        <v/>
      </c>
      <c r="N19" s="231" t="str">
        <f>IF(F19="ja",IF($E19&gt;0,$E19/VLOOKUP($B19,'Opslag navngivne'!$B$2:$G$52,5,TRUE),""),"")</f>
        <v/>
      </c>
      <c r="O19" s="232" t="str">
        <f>IF(G19="ja",IF($E19&gt;0,$E19/VLOOKUP($B19,'Opslag navngivne'!$B$2:$G$52,5,TRUE),""),"")</f>
        <v/>
      </c>
      <c r="P19" s="232" t="str">
        <f>IF(H19="ja",IF($E19&gt;0,$E19/VLOOKUP($B19,'Opslag navngivne'!$B$2:$G$52,5,TRUE),""),"")</f>
        <v/>
      </c>
      <c r="Q19" s="233" t="str">
        <f>IF(I19="ja",IF($E19&gt;0,$E19/VLOOKUP($B19,'Opslag navngivne'!$B$2:$G$52,5,TRUE),""),"")</f>
        <v/>
      </c>
    </row>
    <row r="20" spans="1:17" ht="15.75" thickBot="1" x14ac:dyDescent="0.3">
      <c r="A20" s="202"/>
      <c r="B20" s="203" t="s">
        <v>132</v>
      </c>
      <c r="C20" s="172"/>
      <c r="D20" s="177"/>
      <c r="E20" s="178"/>
      <c r="F20" s="179" t="s">
        <v>132</v>
      </c>
      <c r="G20" s="180" t="s">
        <v>132</v>
      </c>
      <c r="H20" s="180" t="s">
        <v>132</v>
      </c>
      <c r="I20" s="181" t="s">
        <v>132</v>
      </c>
      <c r="J20" s="173"/>
      <c r="K20" s="174"/>
      <c r="L20" s="174"/>
      <c r="M20" s="175"/>
      <c r="N20" s="173"/>
      <c r="O20" s="174"/>
      <c r="P20" s="174"/>
      <c r="Q20" s="175"/>
    </row>
    <row r="21" spans="1:17" x14ac:dyDescent="0.25">
      <c r="B21" s="4" t="str">
        <f>IF(MAX(A9:A19)&gt;41,"                      BEMÆRK at et af stofferne har Note 21:                   I tilfælde, hvor dette farlige stof omfattes af kategori P5a eller P5b brandfarlige væsker, anvendes den laveste tærskelværdi.","")</f>
        <v/>
      </c>
      <c r="C21" s="2"/>
      <c r="D21" s="2"/>
      <c r="E21" s="2"/>
      <c r="F21" s="2"/>
      <c r="G21" s="2"/>
      <c r="H21" s="2"/>
      <c r="I21" s="2"/>
      <c r="J21" s="2"/>
      <c r="K21" s="2"/>
      <c r="L21" s="2"/>
      <c r="M21" s="2"/>
      <c r="N21" s="2"/>
      <c r="O21" s="2"/>
      <c r="P21" s="2"/>
      <c r="Q21" s="2"/>
    </row>
    <row r="22" spans="1:17" x14ac:dyDescent="0.25">
      <c r="B22" s="2"/>
      <c r="C22" s="4" t="str">
        <f>IF(MAX(A9:A19)&gt;41,"I den situation skrives Nej i Skema 1 under Fysisk fare, stoffet indsættes i Skema 2, og der vælges relevant kategori under Fysisk fare.","")</f>
        <v/>
      </c>
      <c r="D22" s="2"/>
      <c r="E22" s="2"/>
      <c r="F22" s="2"/>
      <c r="G22" s="2"/>
      <c r="H22" s="2"/>
      <c r="I22" s="2"/>
      <c r="J22" s="2"/>
      <c r="K22" s="2"/>
      <c r="L22" s="2"/>
      <c r="M22" s="2"/>
      <c r="N22" s="2"/>
      <c r="O22" s="2"/>
      <c r="P22" s="2"/>
      <c r="Q22" s="2"/>
    </row>
    <row r="23" spans="1:17" ht="15.75" thickBot="1" x14ac:dyDescent="0.3">
      <c r="A23" s="7" t="s">
        <v>351</v>
      </c>
      <c r="C23" s="2"/>
      <c r="D23" s="2"/>
      <c r="E23" s="2"/>
      <c r="F23" s="2"/>
      <c r="G23" s="2"/>
      <c r="H23" s="2"/>
      <c r="I23" s="2"/>
      <c r="J23" s="2"/>
      <c r="K23" s="2"/>
      <c r="L23" s="2"/>
      <c r="M23" s="2"/>
      <c r="N23" s="2"/>
      <c r="O23" s="2"/>
      <c r="P23" s="2"/>
      <c r="Q23" s="2"/>
    </row>
    <row r="24" spans="1:17" x14ac:dyDescent="0.25">
      <c r="A24" s="352" t="s">
        <v>23</v>
      </c>
      <c r="B24" s="344"/>
      <c r="C24" s="8" t="s">
        <v>5</v>
      </c>
      <c r="D24" s="9" t="s">
        <v>6</v>
      </c>
      <c r="E24" s="9" t="s">
        <v>24</v>
      </c>
      <c r="F24" s="10" t="s">
        <v>354</v>
      </c>
      <c r="G24" s="10"/>
      <c r="H24" s="10"/>
      <c r="I24" s="10"/>
      <c r="J24" s="11" t="s">
        <v>9</v>
      </c>
      <c r="K24" s="10"/>
      <c r="L24" s="10"/>
      <c r="M24" s="12"/>
      <c r="N24" s="10" t="s">
        <v>10</v>
      </c>
      <c r="O24" s="10"/>
      <c r="P24" s="10"/>
      <c r="Q24" s="12"/>
    </row>
    <row r="25" spans="1:17" x14ac:dyDescent="0.25">
      <c r="A25" s="339" t="s">
        <v>25</v>
      </c>
      <c r="B25" s="340"/>
      <c r="C25" s="13"/>
      <c r="D25" s="14" t="s">
        <v>291</v>
      </c>
      <c r="E25" s="14" t="s">
        <v>11</v>
      </c>
      <c r="F25" s="15" t="s">
        <v>353</v>
      </c>
      <c r="G25" s="15"/>
      <c r="H25" s="15"/>
      <c r="I25" s="15"/>
      <c r="J25" s="16"/>
      <c r="K25" s="15"/>
      <c r="L25" s="15"/>
      <c r="M25" s="17"/>
      <c r="N25" s="15"/>
      <c r="O25" s="15"/>
      <c r="P25" s="15"/>
      <c r="Q25" s="17"/>
    </row>
    <row r="26" spans="1:17" ht="15.75" thickBot="1" x14ac:dyDescent="0.3">
      <c r="A26" s="341"/>
      <c r="B26" s="342"/>
      <c r="C26" s="18"/>
      <c r="D26" s="19" t="s">
        <v>292</v>
      </c>
      <c r="E26" s="19" t="s">
        <v>26</v>
      </c>
      <c r="F26" s="20" t="s">
        <v>14</v>
      </c>
      <c r="G26" s="20" t="s">
        <v>15</v>
      </c>
      <c r="H26" s="20" t="s">
        <v>16</v>
      </c>
      <c r="I26" s="20" t="s">
        <v>17</v>
      </c>
      <c r="J26" s="21" t="s">
        <v>14</v>
      </c>
      <c r="K26" s="20" t="s">
        <v>15</v>
      </c>
      <c r="L26" s="20" t="s">
        <v>16</v>
      </c>
      <c r="M26" s="22" t="s">
        <v>17</v>
      </c>
      <c r="N26" s="20" t="s">
        <v>14</v>
      </c>
      <c r="O26" s="20" t="s">
        <v>15</v>
      </c>
      <c r="P26" s="20" t="s">
        <v>16</v>
      </c>
      <c r="Q26" s="22" t="s">
        <v>17</v>
      </c>
    </row>
    <row r="27" spans="1:17" x14ac:dyDescent="0.25">
      <c r="A27" s="343" t="s">
        <v>19</v>
      </c>
      <c r="B27" s="344"/>
      <c r="C27" s="33" t="s">
        <v>27</v>
      </c>
      <c r="D27" s="24" t="s">
        <v>19</v>
      </c>
      <c r="E27" s="25" t="s">
        <v>19</v>
      </c>
      <c r="F27" s="34" t="s">
        <v>28</v>
      </c>
      <c r="G27" s="34"/>
      <c r="H27" s="34"/>
      <c r="I27" s="34"/>
      <c r="J27" s="27" t="s">
        <v>21</v>
      </c>
      <c r="K27" s="35"/>
      <c r="L27" s="35"/>
      <c r="M27" s="36"/>
      <c r="N27" s="27" t="s">
        <v>21</v>
      </c>
      <c r="O27" s="35"/>
      <c r="P27" s="35"/>
      <c r="Q27" s="36"/>
    </row>
    <row r="28" spans="1:17" x14ac:dyDescent="0.25">
      <c r="A28" s="335"/>
      <c r="B28" s="336"/>
      <c r="C28" s="37"/>
      <c r="D28" s="31"/>
      <c r="E28" s="32"/>
      <c r="F28" s="230"/>
      <c r="G28" s="229" t="s">
        <v>357</v>
      </c>
      <c r="H28" s="229" t="s">
        <v>357</v>
      </c>
      <c r="I28" s="229" t="s">
        <v>357</v>
      </c>
      <c r="J28" s="231" t="str">
        <f>IF(F28="","",IF($E28&gt;0,$E28/VLOOKUP($F28,'Opslag kategorier'!$B$4:$E$47,3,TRUE),""))</f>
        <v/>
      </c>
      <c r="K28" s="232" t="str">
        <f>IF(G28="","",IF($E28&gt;0,$E28/VLOOKUP($G28,'Opslag kategorier'!$B$4:$E$47,3,TRUE),""))</f>
        <v/>
      </c>
      <c r="L28" s="232" t="str">
        <f>IF(H28="","",IF($E28&gt;0,$E28/VLOOKUP($H28,'Opslag kategorier'!$B$4:$E$47,3,TRUE),""))</f>
        <v/>
      </c>
      <c r="M28" s="233" t="str">
        <f>IF(I28="","",IF($E28&gt;0,$E28/VLOOKUP($I28,'Opslag kategorier'!$B$4:$E$47,3,TRUE),""))</f>
        <v/>
      </c>
      <c r="N28" s="231" t="str">
        <f>IF(F28="","",IF($E28&gt;0,$E28/VLOOKUP($F28,'Opslag kategorier'!$B$4:$E$47,4,TRUE),""))</f>
        <v/>
      </c>
      <c r="O28" s="232" t="str">
        <f>IF(G28="","",IF($E28&gt;0,$E28/VLOOKUP($G28,'Opslag kategorier'!$B$4:$E$47,4,TRUE),""))</f>
        <v/>
      </c>
      <c r="P28" s="232" t="str">
        <f>IF(H28="","",IF($E28&gt;0,$E28/VLOOKUP($H28,'Opslag kategorier'!$B$4:$E$47,4,TRUE),""))</f>
        <v/>
      </c>
      <c r="Q28" s="233" t="str">
        <f>IF(I28="","",IF($E28&gt;0,$E28/VLOOKUP($I28,'Opslag kategorier'!$B$4:$E$47,4,TRUE),""))</f>
        <v/>
      </c>
    </row>
    <row r="29" spans="1:17" x14ac:dyDescent="0.25">
      <c r="A29" s="335"/>
      <c r="B29" s="336"/>
      <c r="C29" s="37"/>
      <c r="D29" s="31"/>
      <c r="E29" s="32"/>
      <c r="F29" s="230"/>
      <c r="G29" s="229" t="s">
        <v>357</v>
      </c>
      <c r="H29" s="229" t="s">
        <v>357</v>
      </c>
      <c r="I29" s="229" t="s">
        <v>357</v>
      </c>
      <c r="J29" s="231" t="str">
        <f>IF(F29="","",IF($E29&gt;0,$E29/VLOOKUP($F29,'Opslag kategorier'!$B$4:$E$47,3,TRUE),""))</f>
        <v/>
      </c>
      <c r="K29" s="232" t="str">
        <f>IF(G29="","",IF($E29&gt;0,$E29/VLOOKUP($G29,'Opslag kategorier'!$B$4:$E$47,3,TRUE),""))</f>
        <v/>
      </c>
      <c r="L29" s="232" t="str">
        <f>IF(H29="","",IF($E29&gt;0,$E29/VLOOKUP($H29,'Opslag kategorier'!$B$4:$E$47,3,TRUE),""))</f>
        <v/>
      </c>
      <c r="M29" s="233" t="str">
        <f>IF(I29="","",IF($E29&gt;0,$E29/VLOOKUP($I29,'Opslag kategorier'!$B$4:$E$47,3,TRUE),""))</f>
        <v/>
      </c>
      <c r="N29" s="231" t="str">
        <f>IF(F29="","",IF($E29&gt;0,$E29/VLOOKUP($F29,'Opslag kategorier'!$B$4:$E$47,4,TRUE),""))</f>
        <v/>
      </c>
      <c r="O29" s="232" t="str">
        <f>IF(G29="","",IF($E29&gt;0,$E29/VLOOKUP($G29,'Opslag kategorier'!$B$4:$E$47,4,TRUE),""))</f>
        <v/>
      </c>
      <c r="P29" s="232" t="str">
        <f>IF(H29="","",IF($E29&gt;0,$E29/VLOOKUP($H29,'Opslag kategorier'!$B$4:$E$47,4,TRUE),""))</f>
        <v/>
      </c>
      <c r="Q29" s="233" t="str">
        <f>IF(I29="","",IF($E29&gt;0,$E29/VLOOKUP($I29,'Opslag kategorier'!$B$4:$E$47,4,TRUE),""))</f>
        <v/>
      </c>
    </row>
    <row r="30" spans="1:17" x14ac:dyDescent="0.25">
      <c r="A30" s="335"/>
      <c r="B30" s="336"/>
      <c r="C30" s="37"/>
      <c r="D30" s="31"/>
      <c r="E30" s="32"/>
      <c r="F30" s="230"/>
      <c r="G30" s="229" t="s">
        <v>357</v>
      </c>
      <c r="H30" s="229" t="s">
        <v>357</v>
      </c>
      <c r="I30" s="229" t="s">
        <v>357</v>
      </c>
      <c r="J30" s="231" t="str">
        <f>IF(F30="","",IF($E30&gt;0,$E30/VLOOKUP($F30,'Opslag kategorier'!$B$4:$E$47,3,TRUE),""))</f>
        <v/>
      </c>
      <c r="K30" s="232" t="str">
        <f>IF(G30="","",IF($E30&gt;0,$E30/VLOOKUP($G30,'Opslag kategorier'!$B$4:$E$47,3,TRUE),""))</f>
        <v/>
      </c>
      <c r="L30" s="232" t="str">
        <f>IF(H30="","",IF($E30&gt;0,$E30/VLOOKUP($H30,'Opslag kategorier'!$B$4:$E$47,3,TRUE),""))</f>
        <v/>
      </c>
      <c r="M30" s="233" t="str">
        <f>IF(I30="","",IF($E30&gt;0,$E30/VLOOKUP($I30,'Opslag kategorier'!$B$4:$E$47,3,TRUE),""))</f>
        <v/>
      </c>
      <c r="N30" s="231" t="str">
        <f>IF(F30="","",IF($E30&gt;0,$E30/VLOOKUP($F30,'Opslag kategorier'!$B$4:$E$47,4,TRUE),""))</f>
        <v/>
      </c>
      <c r="O30" s="232" t="str">
        <f>IF(G30="","",IF($E30&gt;0,$E30/VLOOKUP($G30,'Opslag kategorier'!$B$4:$E$47,4,TRUE),""))</f>
        <v/>
      </c>
      <c r="P30" s="232" t="str">
        <f>IF(H30="","",IF($E30&gt;0,$E30/VLOOKUP($H30,'Opslag kategorier'!$B$4:$E$47,4,TRUE),""))</f>
        <v/>
      </c>
      <c r="Q30" s="233" t="str">
        <f>IF(I30="","",IF($E30&gt;0,$E30/VLOOKUP($I30,'Opslag kategorier'!$B$4:$E$47,4,TRUE),""))</f>
        <v/>
      </c>
    </row>
    <row r="31" spans="1:17" x14ac:dyDescent="0.25">
      <c r="A31" s="335"/>
      <c r="B31" s="336"/>
      <c r="C31" s="37"/>
      <c r="D31" s="31"/>
      <c r="E31" s="32"/>
      <c r="F31" s="230"/>
      <c r="G31" s="229" t="s">
        <v>357</v>
      </c>
      <c r="H31" s="229" t="s">
        <v>357</v>
      </c>
      <c r="I31" s="229" t="s">
        <v>357</v>
      </c>
      <c r="J31" s="231" t="str">
        <f>IF(F31="","",IF($E31&gt;0,$E31/VLOOKUP($F31,'Opslag kategorier'!$B$4:$E$47,3,TRUE),""))</f>
        <v/>
      </c>
      <c r="K31" s="232" t="str">
        <f>IF(G31="","",IF($E31&gt;0,$E31/VLOOKUP($G31,'Opslag kategorier'!$B$4:$E$47,3,TRUE),""))</f>
        <v/>
      </c>
      <c r="L31" s="232" t="str">
        <f>IF(H31="","",IF($E31&gt;0,$E31/VLOOKUP($H31,'Opslag kategorier'!$B$4:$E$47,3,TRUE),""))</f>
        <v/>
      </c>
      <c r="M31" s="233" t="str">
        <f>IF(I31="","",IF($E31&gt;0,$E31/VLOOKUP($I31,'Opslag kategorier'!$B$4:$E$47,3,TRUE),""))</f>
        <v/>
      </c>
      <c r="N31" s="231" t="str">
        <f>IF(F31="","",IF($E31&gt;0,$E31/VLOOKUP($F31,'Opslag kategorier'!$B$4:$E$47,4,TRUE),""))</f>
        <v/>
      </c>
      <c r="O31" s="232" t="str">
        <f>IF(G31="","",IF($E31&gt;0,$E31/VLOOKUP($G31,'Opslag kategorier'!$B$4:$E$47,4,TRUE),""))</f>
        <v/>
      </c>
      <c r="P31" s="232" t="str">
        <f>IF(H31="","",IF($E31&gt;0,$E31/VLOOKUP($H31,'Opslag kategorier'!$B$4:$E$47,4,TRUE),""))</f>
        <v/>
      </c>
      <c r="Q31" s="233" t="str">
        <f>IF(I31="","",IF($E31&gt;0,$E31/VLOOKUP($I31,'Opslag kategorier'!$B$4:$E$47,4,TRUE),""))</f>
        <v/>
      </c>
    </row>
    <row r="32" spans="1:17" x14ac:dyDescent="0.25">
      <c r="A32" s="335"/>
      <c r="B32" s="336"/>
      <c r="C32" s="37"/>
      <c r="D32" s="31"/>
      <c r="E32" s="32"/>
      <c r="F32" s="230"/>
      <c r="G32" s="229" t="s">
        <v>357</v>
      </c>
      <c r="H32" s="229" t="s">
        <v>357</v>
      </c>
      <c r="I32" s="229" t="s">
        <v>357</v>
      </c>
      <c r="J32" s="231" t="str">
        <f>IF(F32="","",IF($E32&gt;0,$E32/VLOOKUP($F32,'Opslag kategorier'!$B$4:$E$47,3,TRUE),""))</f>
        <v/>
      </c>
      <c r="K32" s="232" t="str">
        <f>IF(G32="","",IF($E32&gt;0,$E32/VLOOKUP($G32,'Opslag kategorier'!$B$4:$E$47,3,TRUE),""))</f>
        <v/>
      </c>
      <c r="L32" s="232" t="str">
        <f>IF(H32="","",IF($E32&gt;0,$E32/VLOOKUP($H32,'Opslag kategorier'!$B$4:$E$47,3,TRUE),""))</f>
        <v/>
      </c>
      <c r="M32" s="233" t="str">
        <f>IF(I32="","",IF($E32&gt;0,$E32/VLOOKUP($I32,'Opslag kategorier'!$B$4:$E$47,3,TRUE),""))</f>
        <v/>
      </c>
      <c r="N32" s="231" t="str">
        <f>IF(F32="","",IF($E32&gt;0,$E32/VLOOKUP($F32,'Opslag kategorier'!$B$4:$E$47,4,TRUE),""))</f>
        <v/>
      </c>
      <c r="O32" s="232" t="str">
        <f>IF(G32="","",IF($E32&gt;0,$E32/VLOOKUP($G32,'Opslag kategorier'!$B$4:$E$47,4,TRUE),""))</f>
        <v/>
      </c>
      <c r="P32" s="232" t="str">
        <f>IF(H32="","",IF($E32&gt;0,$E32/VLOOKUP($H32,'Opslag kategorier'!$B$4:$E$47,4,TRUE),""))</f>
        <v/>
      </c>
      <c r="Q32" s="233" t="str">
        <f>IF(I32="","",IF($E32&gt;0,$E32/VLOOKUP($I32,'Opslag kategorier'!$B$4:$E$47,4,TRUE),""))</f>
        <v/>
      </c>
    </row>
    <row r="33" spans="1:17" x14ac:dyDescent="0.25">
      <c r="A33" s="335"/>
      <c r="B33" s="336"/>
      <c r="C33" s="37"/>
      <c r="D33" s="31"/>
      <c r="E33" s="32"/>
      <c r="F33" s="230"/>
      <c r="G33" s="229" t="s">
        <v>357</v>
      </c>
      <c r="H33" s="229" t="s">
        <v>357</v>
      </c>
      <c r="I33" s="229" t="s">
        <v>357</v>
      </c>
      <c r="J33" s="231" t="str">
        <f>IF(F33="","",IF($E33&gt;0,$E33/VLOOKUP($F33,'Opslag kategorier'!$B$4:$E$47,3,TRUE),""))</f>
        <v/>
      </c>
      <c r="K33" s="232" t="str">
        <f>IF(G33="","",IF($E33&gt;0,$E33/VLOOKUP($G33,'Opslag kategorier'!$B$4:$E$47,3,TRUE),""))</f>
        <v/>
      </c>
      <c r="L33" s="232" t="str">
        <f>IF(H33="","",IF($E33&gt;0,$E33/VLOOKUP($H33,'Opslag kategorier'!$B$4:$E$47,3,TRUE),""))</f>
        <v/>
      </c>
      <c r="M33" s="233" t="str">
        <f>IF(I33="","",IF($E33&gt;0,$E33/VLOOKUP($I33,'Opslag kategorier'!$B$4:$E$47,3,TRUE),""))</f>
        <v/>
      </c>
      <c r="N33" s="231" t="str">
        <f>IF(F33="","",IF($E33&gt;0,$E33/VLOOKUP($F33,'Opslag kategorier'!$B$4:$E$47,4,TRUE),""))</f>
        <v/>
      </c>
      <c r="O33" s="232" t="str">
        <f>IF(G33="","",IF($E33&gt;0,$E33/VLOOKUP($G33,'Opslag kategorier'!$B$4:$E$47,4,TRUE),""))</f>
        <v/>
      </c>
      <c r="P33" s="232" t="str">
        <f>IF(H33="","",IF($E33&gt;0,$E33/VLOOKUP($H33,'Opslag kategorier'!$B$4:$E$47,4,TRUE),""))</f>
        <v/>
      </c>
      <c r="Q33" s="233" t="str">
        <f>IF(I33="","",IF($E33&gt;0,$E33/VLOOKUP($I33,'Opslag kategorier'!$B$4:$E$47,4,TRUE),""))</f>
        <v/>
      </c>
    </row>
    <row r="34" spans="1:17" x14ac:dyDescent="0.25">
      <c r="A34" s="335"/>
      <c r="B34" s="336"/>
      <c r="C34" s="37"/>
      <c r="D34" s="31"/>
      <c r="E34" s="32"/>
      <c r="F34" s="230"/>
      <c r="G34" s="229" t="s">
        <v>357</v>
      </c>
      <c r="H34" s="229" t="s">
        <v>357</v>
      </c>
      <c r="I34" s="229" t="s">
        <v>357</v>
      </c>
      <c r="J34" s="231" t="str">
        <f>IF(F34="","",IF($E34&gt;0,$E34/VLOOKUP($F34,'Opslag kategorier'!$B$4:$E$47,3,TRUE),""))</f>
        <v/>
      </c>
      <c r="K34" s="232" t="str">
        <f>IF(G34="","",IF($E34&gt;0,$E34/VLOOKUP($G34,'Opslag kategorier'!$B$4:$E$47,3,TRUE),""))</f>
        <v/>
      </c>
      <c r="L34" s="232" t="str">
        <f>IF(H34="","",IF($E34&gt;0,$E34/VLOOKUP($H34,'Opslag kategorier'!$B$4:$E$47,3,TRUE),""))</f>
        <v/>
      </c>
      <c r="M34" s="233" t="str">
        <f>IF(I34="","",IF($E34&gt;0,$E34/VLOOKUP($I34,'Opslag kategorier'!$B$4:$E$47,3,TRUE),""))</f>
        <v/>
      </c>
      <c r="N34" s="231" t="str">
        <f>IF(F34="","",IF($E34&gt;0,$E34/VLOOKUP($F34,'Opslag kategorier'!$B$4:$E$47,4,TRUE),""))</f>
        <v/>
      </c>
      <c r="O34" s="232" t="str">
        <f>IF(G34="","",IF($E34&gt;0,$E34/VLOOKUP($G34,'Opslag kategorier'!$B$4:$E$47,4,TRUE),""))</f>
        <v/>
      </c>
      <c r="P34" s="232" t="str">
        <f>IF(H34="","",IF($E34&gt;0,$E34/VLOOKUP($H34,'Opslag kategorier'!$B$4:$E$47,4,TRUE),""))</f>
        <v/>
      </c>
      <c r="Q34" s="233" t="str">
        <f>IF(I34="","",IF($E34&gt;0,$E34/VLOOKUP($I34,'Opslag kategorier'!$B$4:$E$47,4,TRUE),""))</f>
        <v/>
      </c>
    </row>
    <row r="35" spans="1:17" x14ac:dyDescent="0.25">
      <c r="A35" s="335"/>
      <c r="B35" s="336"/>
      <c r="C35" s="37"/>
      <c r="D35" s="31"/>
      <c r="E35" s="32"/>
      <c r="F35" s="230"/>
      <c r="G35" s="229" t="s">
        <v>357</v>
      </c>
      <c r="H35" s="229" t="s">
        <v>357</v>
      </c>
      <c r="I35" s="229" t="s">
        <v>357</v>
      </c>
      <c r="J35" s="231" t="str">
        <f>IF(F35="","",IF($E35&gt;0,$E35/VLOOKUP($F35,'Opslag kategorier'!$B$4:$E$47,3,TRUE),""))</f>
        <v/>
      </c>
      <c r="K35" s="232" t="str">
        <f>IF(G35="","",IF($E35&gt;0,$E35/VLOOKUP($G35,'Opslag kategorier'!$B$4:$E$47,3,TRUE),""))</f>
        <v/>
      </c>
      <c r="L35" s="232" t="str">
        <f>IF(H35="","",IF($E35&gt;0,$E35/VLOOKUP($H35,'Opslag kategorier'!$B$4:$E$47,3,TRUE),""))</f>
        <v/>
      </c>
      <c r="M35" s="233" t="str">
        <f>IF(I35="","",IF($E35&gt;0,$E35/VLOOKUP($I35,'Opslag kategorier'!$B$4:$E$47,3,TRUE),""))</f>
        <v/>
      </c>
      <c r="N35" s="231" t="str">
        <f>IF(F35="","",IF($E35&gt;0,$E35/VLOOKUP($F35,'Opslag kategorier'!$B$4:$E$47,4,TRUE),""))</f>
        <v/>
      </c>
      <c r="O35" s="232" t="str">
        <f>IF(G35="","",IF($E35&gt;0,$E35/VLOOKUP($G35,'Opslag kategorier'!$B$4:$E$47,4,TRUE),""))</f>
        <v/>
      </c>
      <c r="P35" s="232" t="str">
        <f>IF(H35="","",IF($E35&gt;0,$E35/VLOOKUP($H35,'Opslag kategorier'!$B$4:$E$47,4,TRUE),""))</f>
        <v/>
      </c>
      <c r="Q35" s="233" t="str">
        <f>IF(I35="","",IF($E35&gt;0,$E35/VLOOKUP($I35,'Opslag kategorier'!$B$4:$E$47,4,TRUE),""))</f>
        <v/>
      </c>
    </row>
    <row r="36" spans="1:17" x14ac:dyDescent="0.25">
      <c r="A36" s="335"/>
      <c r="B36" s="336"/>
      <c r="C36" s="37"/>
      <c r="D36" s="31"/>
      <c r="E36" s="32"/>
      <c r="F36" s="230"/>
      <c r="G36" s="229" t="s">
        <v>357</v>
      </c>
      <c r="H36" s="229" t="s">
        <v>357</v>
      </c>
      <c r="I36" s="229" t="s">
        <v>357</v>
      </c>
      <c r="J36" s="231" t="str">
        <f>IF(F36="","",IF($E36&gt;0,$E36/VLOOKUP($F36,'Opslag kategorier'!$B$4:$E$47,3,TRUE),""))</f>
        <v/>
      </c>
      <c r="K36" s="232" t="str">
        <f>IF(G36="","",IF($E36&gt;0,$E36/VLOOKUP($G36,'Opslag kategorier'!$B$4:$E$47,3,TRUE),""))</f>
        <v/>
      </c>
      <c r="L36" s="232" t="str">
        <f>IF(H36="","",IF($E36&gt;0,$E36/VLOOKUP($H36,'Opslag kategorier'!$B$4:$E$47,3,TRUE),""))</f>
        <v/>
      </c>
      <c r="M36" s="233" t="str">
        <f>IF(I36="","",IF($E36&gt;0,$E36/VLOOKUP($I36,'Opslag kategorier'!$B$4:$E$47,3,TRUE),""))</f>
        <v/>
      </c>
      <c r="N36" s="231" t="str">
        <f>IF(F36="","",IF($E36&gt;0,$E36/VLOOKUP($F36,'Opslag kategorier'!$B$4:$E$47,4,TRUE),""))</f>
        <v/>
      </c>
      <c r="O36" s="232" t="str">
        <f>IF(G36="","",IF($E36&gt;0,$E36/VLOOKUP($G36,'Opslag kategorier'!$B$4:$E$47,4,TRUE),""))</f>
        <v/>
      </c>
      <c r="P36" s="232" t="str">
        <f>IF(H36="","",IF($E36&gt;0,$E36/VLOOKUP($H36,'Opslag kategorier'!$B$4:$E$47,4,TRUE),""))</f>
        <v/>
      </c>
      <c r="Q36" s="233" t="str">
        <f>IF(I36="","",IF($E36&gt;0,$E36/VLOOKUP($I36,'Opslag kategorier'!$B$4:$E$47,4,TRUE),""))</f>
        <v/>
      </c>
    </row>
    <row r="37" spans="1:17" x14ac:dyDescent="0.25">
      <c r="A37" s="335"/>
      <c r="B37" s="336"/>
      <c r="C37" s="37"/>
      <c r="D37" s="31"/>
      <c r="E37" s="32"/>
      <c r="F37" s="230"/>
      <c r="G37" s="229" t="s">
        <v>357</v>
      </c>
      <c r="H37" s="229" t="s">
        <v>357</v>
      </c>
      <c r="I37" s="229" t="s">
        <v>357</v>
      </c>
      <c r="J37" s="231" t="str">
        <f>IF(F37="","",IF($E37&gt;0,$E37/VLOOKUP($F37,'Opslag kategorier'!$B$4:$E$47,3,TRUE),""))</f>
        <v/>
      </c>
      <c r="K37" s="232" t="str">
        <f>IF(G37="","",IF($E37&gt;0,$E37/VLOOKUP($G37,'Opslag kategorier'!$B$4:$E$47,3,TRUE),""))</f>
        <v/>
      </c>
      <c r="L37" s="232" t="str">
        <f>IF(H37="","",IF($E37&gt;0,$E37/VLOOKUP($H37,'Opslag kategorier'!$B$4:$E$47,3,TRUE),""))</f>
        <v/>
      </c>
      <c r="M37" s="233" t="str">
        <f>IF(I37="","",IF($E37&gt;0,$E37/VLOOKUP($I37,'Opslag kategorier'!$B$4:$E$47,3,TRUE),""))</f>
        <v/>
      </c>
      <c r="N37" s="231" t="str">
        <f>IF(F37="","",IF($E37&gt;0,$E37/VLOOKUP($F37,'Opslag kategorier'!$B$4:$E$47,4,TRUE),""))</f>
        <v/>
      </c>
      <c r="O37" s="232" t="str">
        <f>IF(G37="","",IF($E37&gt;0,$E37/VLOOKUP($G37,'Opslag kategorier'!$B$4:$E$47,4,TRUE),""))</f>
        <v/>
      </c>
      <c r="P37" s="232" t="str">
        <f>IF(H37="","",IF($E37&gt;0,$E37/VLOOKUP($H37,'Opslag kategorier'!$B$4:$E$47,4,TRUE),""))</f>
        <v/>
      </c>
      <c r="Q37" s="233" t="str">
        <f>IF(I37="","",IF($E37&gt;0,$E37/VLOOKUP($I37,'Opslag kategorier'!$B$4:$E$47,4,TRUE),""))</f>
        <v/>
      </c>
    </row>
    <row r="38" spans="1:17" x14ac:dyDescent="0.25">
      <c r="A38" s="335"/>
      <c r="B38" s="336"/>
      <c r="C38" s="37"/>
      <c r="D38" s="31"/>
      <c r="E38" s="32"/>
      <c r="F38" s="230"/>
      <c r="G38" s="229" t="s">
        <v>357</v>
      </c>
      <c r="H38" s="229" t="s">
        <v>357</v>
      </c>
      <c r="I38" s="229" t="s">
        <v>357</v>
      </c>
      <c r="J38" s="231" t="str">
        <f>IF(F38="","",IF($E38&gt;0,$E38/VLOOKUP($F38,'Opslag kategorier'!$B$4:$E$47,3,TRUE),""))</f>
        <v/>
      </c>
      <c r="K38" s="232" t="str">
        <f>IF(G38="","",IF($E38&gt;0,$E38/VLOOKUP($G38,'Opslag kategorier'!$B$4:$E$47,3,TRUE),""))</f>
        <v/>
      </c>
      <c r="L38" s="232" t="str">
        <f>IF(H38="","",IF($E38&gt;0,$E38/VLOOKUP($H38,'Opslag kategorier'!$B$4:$E$47,3,TRUE),""))</f>
        <v/>
      </c>
      <c r="M38" s="233" t="str">
        <f>IF(I38="","",IF($E38&gt;0,$E38/VLOOKUP($I38,'Opslag kategorier'!$B$4:$E$47,3,TRUE),""))</f>
        <v/>
      </c>
      <c r="N38" s="231" t="str">
        <f>IF(F38="","",IF($E38&gt;0,$E38/VLOOKUP($F38,'Opslag kategorier'!$B$4:$E$47,4,TRUE),""))</f>
        <v/>
      </c>
      <c r="O38" s="232" t="str">
        <f>IF(G38="","",IF($E38&gt;0,$E38/VLOOKUP($G38,'Opslag kategorier'!$B$4:$E$47,4,TRUE),""))</f>
        <v/>
      </c>
      <c r="P38" s="232" t="str">
        <f>IF(H38="","",IF($E38&gt;0,$E38/VLOOKUP($H38,'Opslag kategorier'!$B$4:$E$47,4,TRUE),""))</f>
        <v/>
      </c>
      <c r="Q38" s="233" t="str">
        <f>IF(I38="","",IF($E38&gt;0,$E38/VLOOKUP($I38,'Opslag kategorier'!$B$4:$E$47,4,TRUE),""))</f>
        <v/>
      </c>
    </row>
    <row r="39" spans="1:17" x14ac:dyDescent="0.25">
      <c r="A39" s="335"/>
      <c r="B39" s="336"/>
      <c r="C39" s="37"/>
      <c r="D39" s="31"/>
      <c r="E39" s="32"/>
      <c r="F39" s="230"/>
      <c r="G39" s="229" t="s">
        <v>357</v>
      </c>
      <c r="H39" s="229" t="s">
        <v>357</v>
      </c>
      <c r="I39" s="229" t="s">
        <v>357</v>
      </c>
      <c r="J39" s="231" t="str">
        <f>IF(F39="","",IF($E39&gt;0,$E39/VLOOKUP($F39,'Opslag kategorier'!$B$4:$E$47,3,TRUE),""))</f>
        <v/>
      </c>
      <c r="K39" s="232" t="str">
        <f>IF(G39="","",IF($E39&gt;0,$E39/VLOOKUP($G39,'Opslag kategorier'!$B$4:$E$47,3,TRUE),""))</f>
        <v/>
      </c>
      <c r="L39" s="232" t="str">
        <f>IF(H39="","",IF($E39&gt;0,$E39/VLOOKUP($H39,'Opslag kategorier'!$B$4:$E$47,3,TRUE),""))</f>
        <v/>
      </c>
      <c r="M39" s="233" t="str">
        <f>IF(I39="","",IF($E39&gt;0,$E39/VLOOKUP($I39,'Opslag kategorier'!$B$4:$E$47,3,TRUE),""))</f>
        <v/>
      </c>
      <c r="N39" s="231" t="str">
        <f>IF(F39="","",IF($E39&gt;0,$E39/VLOOKUP($F39,'Opslag kategorier'!$B$4:$E$47,4,TRUE),""))</f>
        <v/>
      </c>
      <c r="O39" s="232" t="str">
        <f>IF(G39="","",IF($E39&gt;0,$E39/VLOOKUP($G39,'Opslag kategorier'!$B$4:$E$47,4,TRUE),""))</f>
        <v/>
      </c>
      <c r="P39" s="232" t="str">
        <f>IF(H39="","",IF($E39&gt;0,$E39/VLOOKUP($H39,'Opslag kategorier'!$B$4:$E$47,4,TRUE),""))</f>
        <v/>
      </c>
      <c r="Q39" s="233" t="str">
        <f>IF(I39="","",IF($E39&gt;0,$E39/VLOOKUP($I39,'Opslag kategorier'!$B$4:$E$47,4,TRUE),""))</f>
        <v/>
      </c>
    </row>
    <row r="40" spans="1:17" x14ac:dyDescent="0.25">
      <c r="A40" s="335"/>
      <c r="B40" s="336"/>
      <c r="C40" s="37"/>
      <c r="D40" s="31"/>
      <c r="E40" s="32"/>
      <c r="F40" s="230"/>
      <c r="G40" s="229" t="s">
        <v>357</v>
      </c>
      <c r="H40" s="229" t="s">
        <v>357</v>
      </c>
      <c r="I40" s="229" t="s">
        <v>357</v>
      </c>
      <c r="J40" s="231" t="str">
        <f>IF(F40="","",IF($E40&gt;0,$E40/VLOOKUP($F40,'Opslag kategorier'!$B$4:$E$47,3,TRUE),""))</f>
        <v/>
      </c>
      <c r="K40" s="232" t="str">
        <f>IF(G40="","",IF($E40&gt;0,$E40/VLOOKUP($G40,'Opslag kategorier'!$B$4:$E$47,3,TRUE),""))</f>
        <v/>
      </c>
      <c r="L40" s="232" t="str">
        <f>IF(H40="","",IF($E40&gt;0,$E40/VLOOKUP($H40,'Opslag kategorier'!$B$4:$E$47,3,TRUE),""))</f>
        <v/>
      </c>
      <c r="M40" s="233" t="str">
        <f>IF(I40="","",IF($E40&gt;0,$E40/VLOOKUP($I40,'Opslag kategorier'!$B$4:$E$47,3,TRUE),""))</f>
        <v/>
      </c>
      <c r="N40" s="231" t="str">
        <f>IF(F40="","",IF($E40&gt;0,$E40/VLOOKUP($F40,'Opslag kategorier'!$B$4:$E$47,4,TRUE),""))</f>
        <v/>
      </c>
      <c r="O40" s="232" t="str">
        <f>IF(G40="","",IF($E40&gt;0,$E40/VLOOKUP($G40,'Opslag kategorier'!$B$4:$E$47,4,TRUE),""))</f>
        <v/>
      </c>
      <c r="P40" s="232" t="str">
        <f>IF(H40="","",IF($E40&gt;0,$E40/VLOOKUP($H40,'Opslag kategorier'!$B$4:$E$47,4,TRUE),""))</f>
        <v/>
      </c>
      <c r="Q40" s="233" t="str">
        <f>IF(I40="","",IF($E40&gt;0,$E40/VLOOKUP($I40,'Opslag kategorier'!$B$4:$E$47,4,TRUE),""))</f>
        <v/>
      </c>
    </row>
    <row r="41" spans="1:17" x14ac:dyDescent="0.25">
      <c r="A41" s="335"/>
      <c r="B41" s="336"/>
      <c r="C41" s="37"/>
      <c r="D41" s="31"/>
      <c r="E41" s="32"/>
      <c r="F41" s="230"/>
      <c r="G41" s="229" t="s">
        <v>357</v>
      </c>
      <c r="H41" s="229" t="s">
        <v>357</v>
      </c>
      <c r="I41" s="229" t="s">
        <v>357</v>
      </c>
      <c r="J41" s="231" t="str">
        <f>IF(F41="","",IF($E41&gt;0,$E41/VLOOKUP($F41,'Opslag kategorier'!$B$4:$E$47,3,TRUE),""))</f>
        <v/>
      </c>
      <c r="K41" s="232" t="str">
        <f>IF(G41="","",IF($E41&gt;0,$E41/VLOOKUP($G41,'Opslag kategorier'!$B$4:$E$47,3,TRUE),""))</f>
        <v/>
      </c>
      <c r="L41" s="232" t="str">
        <f>IF(H41="","",IF($E41&gt;0,$E41/VLOOKUP($H41,'Opslag kategorier'!$B$4:$E$47,3,TRUE),""))</f>
        <v/>
      </c>
      <c r="M41" s="233" t="str">
        <f>IF(I41="","",IF($E41&gt;0,$E41/VLOOKUP($I41,'Opslag kategorier'!$B$4:$E$47,3,TRUE),""))</f>
        <v/>
      </c>
      <c r="N41" s="231" t="str">
        <f>IF(F41="","",IF($E41&gt;0,$E41/VLOOKUP($F41,'Opslag kategorier'!$B$4:$E$47,4,TRUE),""))</f>
        <v/>
      </c>
      <c r="O41" s="232" t="str">
        <f>IF(G41="","",IF($E41&gt;0,$E41/VLOOKUP($G41,'Opslag kategorier'!$B$4:$E$47,4,TRUE),""))</f>
        <v/>
      </c>
      <c r="P41" s="232" t="str">
        <f>IF(H41="","",IF($E41&gt;0,$E41/VLOOKUP($H41,'Opslag kategorier'!$B$4:$E$47,4,TRUE),""))</f>
        <v/>
      </c>
      <c r="Q41" s="233" t="str">
        <f>IF(I41="","",IF($E41&gt;0,$E41/VLOOKUP($I41,'Opslag kategorier'!$B$4:$E$47,4,TRUE),""))</f>
        <v/>
      </c>
    </row>
    <row r="42" spans="1:17" x14ac:dyDescent="0.25">
      <c r="A42" s="335"/>
      <c r="B42" s="336"/>
      <c r="C42" s="37"/>
      <c r="D42" s="31"/>
      <c r="E42" s="32"/>
      <c r="F42" s="230"/>
      <c r="G42" s="229" t="s">
        <v>357</v>
      </c>
      <c r="H42" s="229" t="s">
        <v>357</v>
      </c>
      <c r="I42" s="229" t="s">
        <v>357</v>
      </c>
      <c r="J42" s="231" t="str">
        <f>IF(F42="","",IF($E42&gt;0,$E42/VLOOKUP($F42,'Opslag kategorier'!$B$4:$E$47,3,TRUE),""))</f>
        <v/>
      </c>
      <c r="K42" s="232" t="str">
        <f>IF(G42="","",IF($E42&gt;0,$E42/VLOOKUP($G42,'Opslag kategorier'!$B$4:$E$47,3,TRUE),""))</f>
        <v/>
      </c>
      <c r="L42" s="232" t="str">
        <f>IF(H42="","",IF($E42&gt;0,$E42/VLOOKUP($H42,'Opslag kategorier'!$B$4:$E$47,3,TRUE),""))</f>
        <v/>
      </c>
      <c r="M42" s="233" t="str">
        <f>IF(I42="","",IF($E42&gt;0,$E42/VLOOKUP($I42,'Opslag kategorier'!$B$4:$E$47,3,TRUE),""))</f>
        <v/>
      </c>
      <c r="N42" s="231" t="str">
        <f>IF(F42="","",IF($E42&gt;0,$E42/VLOOKUP($F42,'Opslag kategorier'!$B$4:$E$47,4,TRUE),""))</f>
        <v/>
      </c>
      <c r="O42" s="232" t="str">
        <f>IF(G42="","",IF($E42&gt;0,$E42/VLOOKUP($G42,'Opslag kategorier'!$B$4:$E$47,4,TRUE),""))</f>
        <v/>
      </c>
      <c r="P42" s="232" t="str">
        <f>IF(H42="","",IF($E42&gt;0,$E42/VLOOKUP($H42,'Opslag kategorier'!$B$4:$E$47,4,TRUE),""))</f>
        <v/>
      </c>
      <c r="Q42" s="233" t="str">
        <f>IF(I42="","",IF($E42&gt;0,$E42/VLOOKUP($I42,'Opslag kategorier'!$B$4:$E$47,4,TRUE),""))</f>
        <v/>
      </c>
    </row>
    <row r="43" spans="1:17" x14ac:dyDescent="0.25">
      <c r="A43" s="335"/>
      <c r="B43" s="336"/>
      <c r="C43" s="37"/>
      <c r="D43" s="31"/>
      <c r="E43" s="32"/>
      <c r="F43" s="230"/>
      <c r="G43" s="229" t="s">
        <v>357</v>
      </c>
      <c r="H43" s="229" t="s">
        <v>357</v>
      </c>
      <c r="I43" s="229" t="s">
        <v>357</v>
      </c>
      <c r="J43" s="231" t="str">
        <f>IF(F43="","",IF($E43&gt;0,$E43/VLOOKUP($F43,'Opslag kategorier'!$B$4:$E$47,3,TRUE),""))</f>
        <v/>
      </c>
      <c r="K43" s="232" t="str">
        <f>IF(G43="","",IF($E43&gt;0,$E43/VLOOKUP($G43,'Opslag kategorier'!$B$4:$E$47,3,TRUE),""))</f>
        <v/>
      </c>
      <c r="L43" s="232" t="str">
        <f>IF(H43="","",IF($E43&gt;0,$E43/VLOOKUP($H43,'Opslag kategorier'!$B$4:$E$47,3,TRUE),""))</f>
        <v/>
      </c>
      <c r="M43" s="233" t="str">
        <f>IF(I43="","",IF($E43&gt;0,$E43/VLOOKUP($I43,'Opslag kategorier'!$B$4:$E$47,3,TRUE),""))</f>
        <v/>
      </c>
      <c r="N43" s="231" t="str">
        <f>IF(F43="","",IF($E43&gt;0,$E43/VLOOKUP($F43,'Opslag kategorier'!$B$4:$E$47,4,TRUE),""))</f>
        <v/>
      </c>
      <c r="O43" s="232" t="str">
        <f>IF(G43="","",IF($E43&gt;0,$E43/VLOOKUP($G43,'Opslag kategorier'!$B$4:$E$47,4,TRUE),""))</f>
        <v/>
      </c>
      <c r="P43" s="232" t="str">
        <f>IF(H43="","",IF($E43&gt;0,$E43/VLOOKUP($H43,'Opslag kategorier'!$B$4:$E$47,4,TRUE),""))</f>
        <v/>
      </c>
      <c r="Q43" s="233" t="str">
        <f>IF(I43="","",IF($E43&gt;0,$E43/VLOOKUP($I43,'Opslag kategorier'!$B$4:$E$47,4,TRUE),""))</f>
        <v/>
      </c>
    </row>
    <row r="44" spans="1:17" x14ac:dyDescent="0.25">
      <c r="A44" s="335"/>
      <c r="B44" s="336"/>
      <c r="C44" s="37"/>
      <c r="D44" s="31"/>
      <c r="E44" s="32"/>
      <c r="F44" s="230"/>
      <c r="G44" s="229" t="s">
        <v>357</v>
      </c>
      <c r="H44" s="229" t="s">
        <v>357</v>
      </c>
      <c r="I44" s="229" t="s">
        <v>357</v>
      </c>
      <c r="J44" s="231" t="str">
        <f>IF(F44="","",IF($E44&gt;0,$E44/VLOOKUP($F44,'Opslag kategorier'!$B$4:$E$47,3,TRUE),""))</f>
        <v/>
      </c>
      <c r="K44" s="232" t="str">
        <f>IF(G44="","",IF($E44&gt;0,$E44/VLOOKUP($G44,'Opslag kategorier'!$B$4:$E$47,3,TRUE),""))</f>
        <v/>
      </c>
      <c r="L44" s="232" t="str">
        <f>IF(H44="","",IF($E44&gt;0,$E44/VLOOKUP($H44,'Opslag kategorier'!$B$4:$E$47,3,TRUE),""))</f>
        <v/>
      </c>
      <c r="M44" s="233" t="str">
        <f>IF(I44="","",IF($E44&gt;0,$E44/VLOOKUP($I44,'Opslag kategorier'!$B$4:$E$47,3,TRUE),""))</f>
        <v/>
      </c>
      <c r="N44" s="231" t="str">
        <f>IF(F44="","",IF($E44&gt;0,$E44/VLOOKUP($F44,'Opslag kategorier'!$B$4:$E$47,4,TRUE),""))</f>
        <v/>
      </c>
      <c r="O44" s="232" t="str">
        <f>IF(G44="","",IF($E44&gt;0,$E44/VLOOKUP($G44,'Opslag kategorier'!$B$4:$E$47,4,TRUE),""))</f>
        <v/>
      </c>
      <c r="P44" s="232" t="str">
        <f>IF(H44="","",IF($E44&gt;0,$E44/VLOOKUP($H44,'Opslag kategorier'!$B$4:$E$47,4,TRUE),""))</f>
        <v/>
      </c>
      <c r="Q44" s="233" t="str">
        <f>IF(I44="","",IF($E44&gt;0,$E44/VLOOKUP($I44,'Opslag kategorier'!$B$4:$E$47,4,TRUE),""))</f>
        <v/>
      </c>
    </row>
    <row r="45" spans="1:17" x14ac:dyDescent="0.25">
      <c r="A45" s="335"/>
      <c r="B45" s="336"/>
      <c r="C45" s="37"/>
      <c r="D45" s="31"/>
      <c r="E45" s="32"/>
      <c r="F45" s="230"/>
      <c r="G45" s="229" t="s">
        <v>357</v>
      </c>
      <c r="H45" s="229" t="s">
        <v>357</v>
      </c>
      <c r="I45" s="229" t="s">
        <v>357</v>
      </c>
      <c r="J45" s="231" t="str">
        <f>IF(F45="","",IF($E45&gt;0,$E45/VLOOKUP($F45,'Opslag kategorier'!$B$4:$E$47,3,TRUE),""))</f>
        <v/>
      </c>
      <c r="K45" s="232" t="str">
        <f>IF(G45="","",IF($E45&gt;0,$E45/VLOOKUP($G45,'Opslag kategorier'!$B$4:$E$47,3,TRUE),""))</f>
        <v/>
      </c>
      <c r="L45" s="232" t="str">
        <f>IF(H45="","",IF($E45&gt;0,$E45/VLOOKUP($H45,'Opslag kategorier'!$B$4:$E$47,3,TRUE),""))</f>
        <v/>
      </c>
      <c r="M45" s="233" t="str">
        <f>IF(I45="","",IF($E45&gt;0,$E45/VLOOKUP($I45,'Opslag kategorier'!$B$4:$E$47,3,TRUE),""))</f>
        <v/>
      </c>
      <c r="N45" s="231" t="str">
        <f>IF(F45="","",IF($E45&gt;0,$E45/VLOOKUP($F45,'Opslag kategorier'!$B$4:$E$47,4,TRUE),""))</f>
        <v/>
      </c>
      <c r="O45" s="232" t="str">
        <f>IF(G45="","",IF($E45&gt;0,$E45/VLOOKUP($G45,'Opslag kategorier'!$B$4:$E$47,4,TRUE),""))</f>
        <v/>
      </c>
      <c r="P45" s="232" t="str">
        <f>IF(H45="","",IF($E45&gt;0,$E45/VLOOKUP($H45,'Opslag kategorier'!$B$4:$E$47,4,TRUE),""))</f>
        <v/>
      </c>
      <c r="Q45" s="233" t="str">
        <f>IF(I45="","",IF($E45&gt;0,$E45/VLOOKUP($I45,'Opslag kategorier'!$B$4:$E$47,4,TRUE),""))</f>
        <v/>
      </c>
    </row>
    <row r="46" spans="1:17" x14ac:dyDescent="0.25">
      <c r="A46" s="335"/>
      <c r="B46" s="336"/>
      <c r="C46" s="37"/>
      <c r="D46" s="31"/>
      <c r="E46" s="32"/>
      <c r="F46" s="230"/>
      <c r="G46" s="229" t="s">
        <v>357</v>
      </c>
      <c r="H46" s="229" t="s">
        <v>357</v>
      </c>
      <c r="I46" s="229" t="s">
        <v>357</v>
      </c>
      <c r="J46" s="231" t="str">
        <f>IF(F46="","",IF($E46&gt;0,$E46/VLOOKUP($F46,'Opslag kategorier'!$B$4:$E$47,3,TRUE),""))</f>
        <v/>
      </c>
      <c r="K46" s="232" t="str">
        <f>IF(G46="","",IF($E46&gt;0,$E46/VLOOKUP($G46,'Opslag kategorier'!$B$4:$E$47,3,TRUE),""))</f>
        <v/>
      </c>
      <c r="L46" s="232" t="str">
        <f>IF(H46="","",IF($E46&gt;0,$E46/VLOOKUP($H46,'Opslag kategorier'!$B$4:$E$47,3,TRUE),""))</f>
        <v/>
      </c>
      <c r="M46" s="233" t="str">
        <f>IF(I46="","",IF($E46&gt;0,$E46/VLOOKUP($I46,'Opslag kategorier'!$B$4:$E$47,3,TRUE),""))</f>
        <v/>
      </c>
      <c r="N46" s="231" t="str">
        <f>IF(F46="","",IF($E46&gt;0,$E46/VLOOKUP($F46,'Opslag kategorier'!$B$4:$E$47,4,TRUE),""))</f>
        <v/>
      </c>
      <c r="O46" s="232" t="str">
        <f>IF(G46="","",IF($E46&gt;0,$E46/VLOOKUP($G46,'Opslag kategorier'!$B$4:$E$47,4,TRUE),""))</f>
        <v/>
      </c>
      <c r="P46" s="232" t="str">
        <f>IF(H46="","",IF($E46&gt;0,$E46/VLOOKUP($H46,'Opslag kategorier'!$B$4:$E$47,4,TRUE),""))</f>
        <v/>
      </c>
      <c r="Q46" s="233" t="str">
        <f>IF(I46="","",IF($E46&gt;0,$E46/VLOOKUP($I46,'Opslag kategorier'!$B$4:$E$47,4,TRUE),""))</f>
        <v/>
      </c>
    </row>
    <row r="47" spans="1:17" x14ac:dyDescent="0.25">
      <c r="A47" s="335"/>
      <c r="B47" s="336"/>
      <c r="C47" s="37"/>
      <c r="D47" s="31"/>
      <c r="E47" s="32"/>
      <c r="F47" s="230"/>
      <c r="G47" s="229" t="s">
        <v>357</v>
      </c>
      <c r="H47" s="229" t="s">
        <v>357</v>
      </c>
      <c r="I47" s="229" t="s">
        <v>357</v>
      </c>
      <c r="J47" s="231" t="str">
        <f>IF(F47="","",IF($E47&gt;0,$E47/VLOOKUP($F47,'Opslag kategorier'!$B$4:$E$47,3,TRUE),""))</f>
        <v/>
      </c>
      <c r="K47" s="232" t="str">
        <f>IF(G47="","",IF($E47&gt;0,$E47/VLOOKUP($G47,'Opslag kategorier'!$B$4:$E$47,3,TRUE),""))</f>
        <v/>
      </c>
      <c r="L47" s="232" t="str">
        <f>IF(H47="","",IF($E47&gt;0,$E47/VLOOKUP($H47,'Opslag kategorier'!$B$4:$E$47,3,TRUE),""))</f>
        <v/>
      </c>
      <c r="M47" s="233" t="str">
        <f>IF(I47="","",IF($E47&gt;0,$E47/VLOOKUP($I47,'Opslag kategorier'!$B$4:$E$47,3,TRUE),""))</f>
        <v/>
      </c>
      <c r="N47" s="231" t="str">
        <f>IF(F47="","",IF($E47&gt;0,$E47/VLOOKUP($F47,'Opslag kategorier'!$B$4:$E$47,4,TRUE),""))</f>
        <v/>
      </c>
      <c r="O47" s="232" t="str">
        <f>IF(G47="","",IF($E47&gt;0,$E47/VLOOKUP($G47,'Opslag kategorier'!$B$4:$E$47,4,TRUE),""))</f>
        <v/>
      </c>
      <c r="P47" s="232" t="str">
        <f>IF(H47="","",IF($E47&gt;0,$E47/VLOOKUP($H47,'Opslag kategorier'!$B$4:$E$47,4,TRUE),""))</f>
        <v/>
      </c>
      <c r="Q47" s="233" t="str">
        <f>IF(I47="","",IF($E47&gt;0,$E47/VLOOKUP($I47,'Opslag kategorier'!$B$4:$E$47,4,TRUE),""))</f>
        <v/>
      </c>
    </row>
    <row r="48" spans="1:17" ht="15.75" thickBot="1" x14ac:dyDescent="0.3">
      <c r="A48" s="337"/>
      <c r="B48" s="338"/>
      <c r="C48" s="182"/>
      <c r="D48" s="177"/>
      <c r="E48" s="178"/>
      <c r="F48" s="181"/>
      <c r="G48" s="180"/>
      <c r="H48" s="180"/>
      <c r="I48" s="180"/>
      <c r="J48" s="173"/>
      <c r="K48" s="174"/>
      <c r="L48" s="174"/>
      <c r="M48" s="175"/>
      <c r="N48" s="173"/>
      <c r="O48" s="174"/>
      <c r="P48" s="174"/>
      <c r="Q48" s="175"/>
    </row>
    <row r="50" spans="1:17" x14ac:dyDescent="0.25">
      <c r="A50" s="240" t="s">
        <v>367</v>
      </c>
      <c r="H50" s="7" t="s">
        <v>282</v>
      </c>
      <c r="I50" s="2"/>
      <c r="J50" s="234">
        <f>SUM(J9:J47)</f>
        <v>0</v>
      </c>
      <c r="K50" s="234">
        <f>SUM(K9:K47)</f>
        <v>0</v>
      </c>
      <c r="L50" s="234">
        <f>SUM(L9:L47)</f>
        <v>0</v>
      </c>
      <c r="M50" s="234">
        <f>MAX(M9:M47)</f>
        <v>0</v>
      </c>
      <c r="N50" s="234">
        <f>SUM(N9:N47)</f>
        <v>0</v>
      </c>
      <c r="O50" s="234">
        <f>SUM(O9:O47)</f>
        <v>0</v>
      </c>
      <c r="P50" s="234">
        <f>SUM(P9:P47)</f>
        <v>0</v>
      </c>
      <c r="Q50" s="234">
        <f>MAX(Q9:Q47)</f>
        <v>0</v>
      </c>
    </row>
    <row r="51" spans="1:17" x14ac:dyDescent="0.25">
      <c r="A51" s="240" t="s">
        <v>369</v>
      </c>
      <c r="H51" s="2"/>
      <c r="I51" s="2"/>
      <c r="J51" s="2"/>
      <c r="K51" s="2"/>
      <c r="L51" s="2"/>
      <c r="M51" s="2"/>
      <c r="N51" s="2"/>
      <c r="O51" s="2"/>
      <c r="P51" s="2"/>
      <c r="Q51" s="5" t="s">
        <v>283</v>
      </c>
    </row>
    <row r="52" spans="1:17" x14ac:dyDescent="0.25">
      <c r="A52" s="240" t="s">
        <v>368</v>
      </c>
      <c r="H52" s="176" t="s">
        <v>284</v>
      </c>
      <c r="I52" s="2"/>
      <c r="J52" s="56" t="str">
        <f>IF(MAX(J50:Q50)&lt;1,"Virksomheden er ikke omfattet af risikobekendtgørelsen",IF(MAX(N50:Q50)&gt;0.9999,"Virksomheden er en kolonne 3 virksomhed ","Virksomheden er en kolonne 2 virksomhed"))</f>
        <v>Virksomheden er ikke omfattet af risikobekendtgørelsen</v>
      </c>
      <c r="K52" s="2"/>
      <c r="L52" s="2"/>
      <c r="M52" s="2"/>
      <c r="N52" s="2"/>
      <c r="O52" s="2"/>
      <c r="P52" s="2"/>
      <c r="Q52" s="2"/>
    </row>
    <row r="53" spans="1:17" x14ac:dyDescent="0.25">
      <c r="A53" s="240" t="s">
        <v>370</v>
      </c>
      <c r="E53" s="226"/>
      <c r="I53" t="s">
        <v>132</v>
      </c>
      <c r="J53" s="225"/>
    </row>
    <row r="54" spans="1:17" x14ac:dyDescent="0.25">
      <c r="A54" s="240" t="s">
        <v>371</v>
      </c>
    </row>
    <row r="58" spans="1:17" x14ac:dyDescent="0.25">
      <c r="B58" s="240"/>
    </row>
    <row r="59" spans="1:17" x14ac:dyDescent="0.25">
      <c r="B59" s="240"/>
    </row>
  </sheetData>
  <sheetProtection sheet="1" objects="1" scenarios="1" selectLockedCells="1"/>
  <mergeCells count="29">
    <mergeCell ref="P2:Q2"/>
    <mergeCell ref="A5:B5"/>
    <mergeCell ref="A6:B6"/>
    <mergeCell ref="A7:B7"/>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5:B45"/>
    <mergeCell ref="A46:B46"/>
    <mergeCell ref="A47:B47"/>
    <mergeCell ref="A48:B48"/>
    <mergeCell ref="A40:B40"/>
    <mergeCell ref="A41:B41"/>
    <mergeCell ref="A42:B42"/>
    <mergeCell ref="A43:B43"/>
    <mergeCell ref="A44:B44"/>
  </mergeCells>
  <pageMargins left="0.31496062992125984" right="0.23622047244094488" top="0.74803149606299213" bottom="0.47244094488188976" header="0.31496062992125984" footer="0.31496062992125984"/>
  <pageSetup paperSize="9" scale="57" orientation="landscape" r:id="rId1"/>
  <ignoredErrors>
    <ignoredError sqref="M50" formula="1"/>
  </ignoredErrors>
  <extLst>
    <ext xmlns:x14="http://schemas.microsoft.com/office/spreadsheetml/2009/9/main" uri="{CCE6A557-97BC-4b89-ADB6-D9C93CAAB3DF}">
      <x14:dataValidations xmlns:xm="http://schemas.microsoft.com/office/excel/2006/main" count="6">
        <x14:dataValidation type="list" allowBlank="1" showInputMessage="1" showErrorMessage="1">
          <x14:formula1>
            <xm:f>Hjælpeark!$D$3:$D$6</xm:f>
          </x14:formula1>
          <xm:sqref>F28:F47</xm:sqref>
        </x14:dataValidation>
        <x14:dataValidation type="list" allowBlank="1" showInputMessage="1" showErrorMessage="1">
          <x14:formula1>
            <xm:f>Hjælpeark!$E$3:$E$16</xm:f>
          </x14:formula1>
          <xm:sqref>G28:G47</xm:sqref>
        </x14:dataValidation>
        <x14:dataValidation type="list" allowBlank="1" showInputMessage="1" showErrorMessage="1">
          <x14:formula1>
            <xm:f>Hjælpeark!$F$3:$F$5</xm:f>
          </x14:formula1>
          <xm:sqref>H28:H47</xm:sqref>
        </x14:dataValidation>
        <x14:dataValidation type="list" allowBlank="1" showInputMessage="1" showErrorMessage="1">
          <x14:formula1>
            <xm:f>Hjælpeark!$G$3:$G$6</xm:f>
          </x14:formula1>
          <xm:sqref>I28:I47</xm:sqref>
        </x14:dataValidation>
        <x14:dataValidation type="list" allowBlank="1" showInputMessage="1" showErrorMessage="1">
          <x14:formula1>
            <xm:f>Hjælpeark!$B$3:$B$5</xm:f>
          </x14:formula1>
          <xm:sqref>F9:I19</xm:sqref>
        </x14:dataValidation>
        <x14:dataValidation type="list" allowBlank="1" showInputMessage="1" showErrorMessage="1">
          <x14:formula1>
            <xm:f>'Opslag navngivne'!$N$2:$N$51</xm:f>
          </x14:formula1>
          <xm:sqref>B9:B19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workbookViewId="0">
      <selection activeCell="B3" sqref="B3"/>
    </sheetView>
  </sheetViews>
  <sheetFormatPr defaultRowHeight="15" x14ac:dyDescent="0.25"/>
  <cols>
    <col min="1" max="1" width="60.7109375" style="2" customWidth="1"/>
    <col min="2" max="2" width="16.7109375" style="2" customWidth="1"/>
    <col min="3" max="4" width="14.7109375" style="2" customWidth="1"/>
    <col min="5" max="16384" width="9.140625" style="2"/>
  </cols>
  <sheetData>
    <row r="1" spans="1:4" ht="23.25" x14ac:dyDescent="0.35">
      <c r="A1" s="1" t="s">
        <v>279</v>
      </c>
      <c r="B1" s="3" t="s">
        <v>1</v>
      </c>
    </row>
    <row r="2" spans="1:4" x14ac:dyDescent="0.25">
      <c r="A2" s="4" t="s">
        <v>29</v>
      </c>
    </row>
    <row r="3" spans="1:4" x14ac:dyDescent="0.25">
      <c r="A3" s="235" t="s">
        <v>294</v>
      </c>
      <c r="B3" s="216"/>
    </row>
    <row r="4" spans="1:4" x14ac:dyDescent="0.25">
      <c r="A4" s="235" t="s">
        <v>296</v>
      </c>
      <c r="B4" s="216"/>
    </row>
    <row r="5" spans="1:4" ht="15.75" thickBot="1" x14ac:dyDescent="0.3">
      <c r="A5" s="7" t="s">
        <v>30</v>
      </c>
      <c r="C5" s="2" t="s">
        <v>3</v>
      </c>
      <c r="D5" s="237">
        <f ca="1">TODAY()</f>
        <v>45181</v>
      </c>
    </row>
    <row r="6" spans="1:4" x14ac:dyDescent="0.25">
      <c r="A6" s="9" t="s">
        <v>31</v>
      </c>
      <c r="B6" s="38" t="s">
        <v>32</v>
      </c>
      <c r="C6" s="353" t="s">
        <v>33</v>
      </c>
      <c r="D6" s="354"/>
    </row>
    <row r="7" spans="1:4" ht="15.75" thickBot="1" x14ac:dyDescent="0.3">
      <c r="A7" s="19"/>
      <c r="B7" s="39" t="s">
        <v>11</v>
      </c>
      <c r="C7" s="40" t="s">
        <v>34</v>
      </c>
      <c r="D7" s="41" t="s">
        <v>35</v>
      </c>
    </row>
    <row r="8" spans="1:4" x14ac:dyDescent="0.25">
      <c r="A8" s="24" t="s">
        <v>19</v>
      </c>
      <c r="B8" s="25" t="s">
        <v>19</v>
      </c>
      <c r="C8" s="42" t="s">
        <v>36</v>
      </c>
      <c r="D8" s="23"/>
    </row>
    <row r="9" spans="1:4" x14ac:dyDescent="0.25">
      <c r="A9" s="242"/>
      <c r="B9" s="43"/>
      <c r="C9" s="44" t="str">
        <f t="shared" ref="C9:C18" si="0">IF($B9&gt;0,$B9/5000,"")</f>
        <v/>
      </c>
      <c r="D9" s="45" t="str">
        <f t="shared" ref="D9:D18" si="1">IF($B9&gt;0,$B9/10000,"")</f>
        <v/>
      </c>
    </row>
    <row r="10" spans="1:4" x14ac:dyDescent="0.25">
      <c r="A10" s="243"/>
      <c r="B10" s="32"/>
      <c r="C10" s="44" t="str">
        <f t="shared" si="0"/>
        <v/>
      </c>
      <c r="D10" s="45" t="str">
        <f t="shared" si="1"/>
        <v/>
      </c>
    </row>
    <row r="11" spans="1:4" x14ac:dyDescent="0.25">
      <c r="A11" s="243"/>
      <c r="B11" s="32"/>
      <c r="C11" s="44" t="str">
        <f t="shared" si="0"/>
        <v/>
      </c>
      <c r="D11" s="45" t="str">
        <f t="shared" si="1"/>
        <v/>
      </c>
    </row>
    <row r="12" spans="1:4" x14ac:dyDescent="0.25">
      <c r="A12" s="243"/>
      <c r="B12" s="32"/>
      <c r="C12" s="44" t="str">
        <f t="shared" si="0"/>
        <v/>
      </c>
      <c r="D12" s="45" t="str">
        <f t="shared" si="1"/>
        <v/>
      </c>
    </row>
    <row r="13" spans="1:4" x14ac:dyDescent="0.25">
      <c r="A13" s="243"/>
      <c r="B13" s="32"/>
      <c r="C13" s="44" t="str">
        <f t="shared" si="0"/>
        <v/>
      </c>
      <c r="D13" s="45" t="str">
        <f t="shared" si="1"/>
        <v/>
      </c>
    </row>
    <row r="14" spans="1:4" x14ac:dyDescent="0.25">
      <c r="A14" s="243"/>
      <c r="B14" s="32"/>
      <c r="C14" s="44" t="str">
        <f t="shared" si="0"/>
        <v/>
      </c>
      <c r="D14" s="45" t="str">
        <f t="shared" si="1"/>
        <v/>
      </c>
    </row>
    <row r="15" spans="1:4" x14ac:dyDescent="0.25">
      <c r="A15" s="243"/>
      <c r="B15" s="32"/>
      <c r="C15" s="44" t="str">
        <f t="shared" si="0"/>
        <v/>
      </c>
      <c r="D15" s="45" t="str">
        <f t="shared" si="1"/>
        <v/>
      </c>
    </row>
    <row r="16" spans="1:4" x14ac:dyDescent="0.25">
      <c r="A16" s="243"/>
      <c r="B16" s="32"/>
      <c r="C16" s="44" t="str">
        <f t="shared" si="0"/>
        <v/>
      </c>
      <c r="D16" s="45" t="str">
        <f t="shared" si="1"/>
        <v/>
      </c>
    </row>
    <row r="17" spans="1:4" x14ac:dyDescent="0.25">
      <c r="A17" s="243"/>
      <c r="B17" s="32"/>
      <c r="C17" s="44" t="str">
        <f t="shared" si="0"/>
        <v/>
      </c>
      <c r="D17" s="45" t="str">
        <f t="shared" si="1"/>
        <v/>
      </c>
    </row>
    <row r="18" spans="1:4" x14ac:dyDescent="0.25">
      <c r="A18" s="243"/>
      <c r="B18" s="32"/>
      <c r="C18" s="44" t="str">
        <f t="shared" si="0"/>
        <v/>
      </c>
      <c r="D18" s="45" t="str">
        <f t="shared" si="1"/>
        <v/>
      </c>
    </row>
    <row r="19" spans="1:4" ht="15.75" thickBot="1" x14ac:dyDescent="0.3">
      <c r="A19" s="244"/>
      <c r="B19" s="46"/>
      <c r="C19" s="47"/>
      <c r="D19" s="48"/>
    </row>
    <row r="20" spans="1:4" x14ac:dyDescent="0.25">
      <c r="A20" s="49"/>
      <c r="B20" s="50" t="s">
        <v>37</v>
      </c>
      <c r="C20" s="51">
        <f>SUM(C9:C18)</f>
        <v>0</v>
      </c>
      <c r="D20" s="51">
        <f>SUM(D9:D18)</f>
        <v>0</v>
      </c>
    </row>
    <row r="21" spans="1:4" x14ac:dyDescent="0.25">
      <c r="A21" s="49"/>
      <c r="B21" s="50"/>
      <c r="C21" s="51"/>
      <c r="D21" s="51"/>
    </row>
    <row r="22" spans="1:4" x14ac:dyDescent="0.25">
      <c r="A22" s="49"/>
      <c r="B22" s="50"/>
      <c r="C22" s="51"/>
      <c r="D22" s="51"/>
    </row>
    <row r="23" spans="1:4" ht="15.75" thickBot="1" x14ac:dyDescent="0.3">
      <c r="A23" s="52" t="s">
        <v>38</v>
      </c>
      <c r="B23" s="53"/>
      <c r="C23" s="54"/>
      <c r="D23" s="54"/>
    </row>
    <row r="24" spans="1:4" x14ac:dyDescent="0.25">
      <c r="A24" s="11" t="s">
        <v>31</v>
      </c>
      <c r="B24" s="9" t="s">
        <v>32</v>
      </c>
      <c r="C24" s="353" t="s">
        <v>33</v>
      </c>
      <c r="D24" s="354"/>
    </row>
    <row r="25" spans="1:4" ht="15.75" thickBot="1" x14ac:dyDescent="0.3">
      <c r="A25" s="245"/>
      <c r="B25" s="19" t="s">
        <v>11</v>
      </c>
      <c r="C25" s="40" t="s">
        <v>34</v>
      </c>
      <c r="D25" s="41" t="s">
        <v>35</v>
      </c>
    </row>
    <row r="26" spans="1:4" x14ac:dyDescent="0.25">
      <c r="A26" s="246" t="s">
        <v>19</v>
      </c>
      <c r="B26" s="25" t="s">
        <v>19</v>
      </c>
      <c r="C26" s="42" t="s">
        <v>36</v>
      </c>
      <c r="D26" s="23"/>
    </row>
    <row r="27" spans="1:4" x14ac:dyDescent="0.25">
      <c r="A27" s="247"/>
      <c r="B27" s="43"/>
      <c r="C27" s="44" t="str">
        <f t="shared" ref="C27:C36" si="2">IF($B27&gt;0,$B27/1250,"")</f>
        <v/>
      </c>
      <c r="D27" s="45" t="str">
        <f t="shared" ref="D27:D36" si="3">IF($B27&gt;0,$B27/5000,"")</f>
        <v/>
      </c>
    </row>
    <row r="28" spans="1:4" x14ac:dyDescent="0.25">
      <c r="A28" s="247"/>
      <c r="B28" s="43"/>
      <c r="C28" s="44" t="str">
        <f t="shared" si="2"/>
        <v/>
      </c>
      <c r="D28" s="45" t="str">
        <f t="shared" si="3"/>
        <v/>
      </c>
    </row>
    <row r="29" spans="1:4" x14ac:dyDescent="0.25">
      <c r="A29" s="247"/>
      <c r="B29" s="43"/>
      <c r="C29" s="44" t="str">
        <f t="shared" si="2"/>
        <v/>
      </c>
      <c r="D29" s="45" t="str">
        <f t="shared" si="3"/>
        <v/>
      </c>
    </row>
    <row r="30" spans="1:4" x14ac:dyDescent="0.25">
      <c r="A30" s="247"/>
      <c r="B30" s="43"/>
      <c r="C30" s="44" t="str">
        <f t="shared" si="2"/>
        <v/>
      </c>
      <c r="D30" s="45" t="str">
        <f t="shared" si="3"/>
        <v/>
      </c>
    </row>
    <row r="31" spans="1:4" x14ac:dyDescent="0.25">
      <c r="A31" s="247"/>
      <c r="B31" s="43"/>
      <c r="C31" s="44" t="str">
        <f t="shared" si="2"/>
        <v/>
      </c>
      <c r="D31" s="45" t="str">
        <f t="shared" si="3"/>
        <v/>
      </c>
    </row>
    <row r="32" spans="1:4" x14ac:dyDescent="0.25">
      <c r="A32" s="248"/>
      <c r="B32" s="32"/>
      <c r="C32" s="44" t="str">
        <f t="shared" si="2"/>
        <v/>
      </c>
      <c r="D32" s="45" t="str">
        <f t="shared" si="3"/>
        <v/>
      </c>
    </row>
    <row r="33" spans="1:4" x14ac:dyDescent="0.25">
      <c r="A33" s="248"/>
      <c r="B33" s="32"/>
      <c r="C33" s="44" t="str">
        <f t="shared" si="2"/>
        <v/>
      </c>
      <c r="D33" s="45" t="str">
        <f t="shared" si="3"/>
        <v/>
      </c>
    </row>
    <row r="34" spans="1:4" x14ac:dyDescent="0.25">
      <c r="A34" s="248"/>
      <c r="B34" s="32"/>
      <c r="C34" s="44" t="str">
        <f t="shared" si="2"/>
        <v/>
      </c>
      <c r="D34" s="45" t="str">
        <f t="shared" si="3"/>
        <v/>
      </c>
    </row>
    <row r="35" spans="1:4" x14ac:dyDescent="0.25">
      <c r="A35" s="248"/>
      <c r="B35" s="32"/>
      <c r="C35" s="44" t="str">
        <f t="shared" si="2"/>
        <v/>
      </c>
      <c r="D35" s="45" t="str">
        <f t="shared" si="3"/>
        <v/>
      </c>
    </row>
    <row r="36" spans="1:4" x14ac:dyDescent="0.25">
      <c r="A36" s="248"/>
      <c r="B36" s="32"/>
      <c r="C36" s="44" t="str">
        <f t="shared" si="2"/>
        <v/>
      </c>
      <c r="D36" s="45" t="str">
        <f t="shared" si="3"/>
        <v/>
      </c>
    </row>
    <row r="37" spans="1:4" ht="15.75" thickBot="1" x14ac:dyDescent="0.3">
      <c r="A37" s="249"/>
      <c r="B37" s="46"/>
      <c r="C37" s="47"/>
      <c r="D37" s="48"/>
    </row>
    <row r="38" spans="1:4" x14ac:dyDescent="0.25">
      <c r="A38" s="49"/>
      <c r="B38" s="50" t="s">
        <v>37</v>
      </c>
      <c r="C38" s="51">
        <f>SUM(C27:C36)</f>
        <v>0</v>
      </c>
      <c r="D38" s="51">
        <f>SUM(D27:D36)</f>
        <v>0</v>
      </c>
    </row>
    <row r="39" spans="1:4" x14ac:dyDescent="0.25">
      <c r="A39" s="49"/>
      <c r="B39" s="50"/>
      <c r="C39" s="51"/>
      <c r="D39" s="51"/>
    </row>
    <row r="40" spans="1:4" x14ac:dyDescent="0.25">
      <c r="A40" s="49"/>
      <c r="B40" s="50"/>
      <c r="C40" s="51"/>
      <c r="D40" s="51"/>
    </row>
    <row r="41" spans="1:4" ht="15.75" thickBot="1" x14ac:dyDescent="0.3">
      <c r="A41" s="52" t="s">
        <v>142</v>
      </c>
      <c r="B41" s="53"/>
      <c r="C41" s="54"/>
      <c r="D41" s="54"/>
    </row>
    <row r="42" spans="1:4" x14ac:dyDescent="0.25">
      <c r="A42" s="11" t="s">
        <v>31</v>
      </c>
      <c r="B42" s="9" t="s">
        <v>32</v>
      </c>
      <c r="C42" s="353" t="s">
        <v>33</v>
      </c>
      <c r="D42" s="354"/>
    </row>
    <row r="43" spans="1:4" ht="15.75" thickBot="1" x14ac:dyDescent="0.3">
      <c r="A43" s="245"/>
      <c r="B43" s="19" t="s">
        <v>11</v>
      </c>
      <c r="C43" s="40" t="s">
        <v>34</v>
      </c>
      <c r="D43" s="41" t="s">
        <v>35</v>
      </c>
    </row>
    <row r="44" spans="1:4" x14ac:dyDescent="0.25">
      <c r="A44" s="246" t="s">
        <v>19</v>
      </c>
      <c r="B44" s="25" t="s">
        <v>19</v>
      </c>
      <c r="C44" s="42" t="s">
        <v>36</v>
      </c>
      <c r="D44" s="23"/>
    </row>
    <row r="45" spans="1:4" x14ac:dyDescent="0.25">
      <c r="A45" s="247"/>
      <c r="B45" s="43"/>
      <c r="C45" s="44" t="str">
        <f>IF($B45&gt;0,$B45/10,"")</f>
        <v/>
      </c>
      <c r="D45" s="45" t="str">
        <f>IF($B45&gt;0,$B45/50,"")</f>
        <v/>
      </c>
    </row>
    <row r="46" spans="1:4" x14ac:dyDescent="0.25">
      <c r="A46" s="247"/>
      <c r="B46" s="43"/>
      <c r="C46" s="44" t="str">
        <f t="shared" ref="C46:C54" si="4">IF($B46&gt;0,$B46/10,"")</f>
        <v/>
      </c>
      <c r="D46" s="45" t="str">
        <f t="shared" ref="D46:D54" si="5">IF($B46&gt;0,$B46/50,"")</f>
        <v/>
      </c>
    </row>
    <row r="47" spans="1:4" x14ac:dyDescent="0.25">
      <c r="A47" s="247"/>
      <c r="B47" s="43"/>
      <c r="C47" s="44" t="str">
        <f t="shared" si="4"/>
        <v/>
      </c>
      <c r="D47" s="45" t="str">
        <f t="shared" si="5"/>
        <v/>
      </c>
    </row>
    <row r="48" spans="1:4" x14ac:dyDescent="0.25">
      <c r="A48" s="247"/>
      <c r="B48" s="43"/>
      <c r="C48" s="44" t="str">
        <f t="shared" si="4"/>
        <v/>
      </c>
      <c r="D48" s="45" t="str">
        <f t="shared" si="5"/>
        <v/>
      </c>
    </row>
    <row r="49" spans="1:4" x14ac:dyDescent="0.25">
      <c r="A49" s="247"/>
      <c r="B49" s="43"/>
      <c r="C49" s="44" t="str">
        <f t="shared" si="4"/>
        <v/>
      </c>
      <c r="D49" s="45" t="str">
        <f t="shared" si="5"/>
        <v/>
      </c>
    </row>
    <row r="50" spans="1:4" x14ac:dyDescent="0.25">
      <c r="A50" s="248"/>
      <c r="B50" s="32"/>
      <c r="C50" s="44" t="str">
        <f t="shared" si="4"/>
        <v/>
      </c>
      <c r="D50" s="45" t="str">
        <f t="shared" si="5"/>
        <v/>
      </c>
    </row>
    <row r="51" spans="1:4" x14ac:dyDescent="0.25">
      <c r="A51" s="248"/>
      <c r="B51" s="32"/>
      <c r="C51" s="44" t="str">
        <f t="shared" si="4"/>
        <v/>
      </c>
      <c r="D51" s="45" t="str">
        <f t="shared" si="5"/>
        <v/>
      </c>
    </row>
    <row r="52" spans="1:4" x14ac:dyDescent="0.25">
      <c r="A52" s="248"/>
      <c r="B52" s="32"/>
      <c r="C52" s="44" t="str">
        <f t="shared" si="4"/>
        <v/>
      </c>
      <c r="D52" s="45" t="str">
        <f t="shared" si="5"/>
        <v/>
      </c>
    </row>
    <row r="53" spans="1:4" x14ac:dyDescent="0.25">
      <c r="A53" s="248"/>
      <c r="B53" s="32"/>
      <c r="C53" s="44" t="str">
        <f t="shared" si="4"/>
        <v/>
      </c>
      <c r="D53" s="45" t="str">
        <f t="shared" si="5"/>
        <v/>
      </c>
    </row>
    <row r="54" spans="1:4" x14ac:dyDescent="0.25">
      <c r="A54" s="248"/>
      <c r="B54" s="32"/>
      <c r="C54" s="44" t="str">
        <f t="shared" si="4"/>
        <v/>
      </c>
      <c r="D54" s="45" t="str">
        <f t="shared" si="5"/>
        <v/>
      </c>
    </row>
    <row r="55" spans="1:4" ht="15.75" thickBot="1" x14ac:dyDescent="0.3">
      <c r="A55" s="249"/>
      <c r="B55" s="46"/>
      <c r="C55" s="47"/>
      <c r="D55" s="48"/>
    </row>
    <row r="56" spans="1:4" x14ac:dyDescent="0.25">
      <c r="A56" s="49"/>
      <c r="B56" s="50" t="s">
        <v>37</v>
      </c>
      <c r="C56" s="51">
        <f>SUM(C45:C54)</f>
        <v>0</v>
      </c>
      <c r="D56" s="51">
        <f>SUM(D45:D54)</f>
        <v>0</v>
      </c>
    </row>
    <row r="58" spans="1:4" x14ac:dyDescent="0.25">
      <c r="A58" s="55" t="s">
        <v>366</v>
      </c>
    </row>
    <row r="59" spans="1:4" x14ac:dyDescent="0.25">
      <c r="A59" s="56" t="str">
        <f>IF(MAX(C20,C38,C56)&lt;1," Virksomheden er ikke omfattet af risikobekendtgørelsen pga ammoniumnitrat-gødning",IF(MAX(D20,D38,D56)&gt;0.9999," Virksomheden er en kolonne 3 virksomhed "," Virksomheden er en kolonne 2 virksomhed"))</f>
        <v xml:space="preserve"> Virksomheden er ikke omfattet af risikobekendtgørelsen pga ammoniumnitrat-gødning</v>
      </c>
      <c r="B59" s="57"/>
      <c r="C59" s="58"/>
      <c r="D59" s="58"/>
    </row>
    <row r="62" spans="1:4" x14ac:dyDescent="0.25">
      <c r="C62" s="56"/>
    </row>
  </sheetData>
  <sheetProtection sheet="1" objects="1" scenarios="1"/>
  <mergeCells count="3">
    <mergeCell ref="C6:D6"/>
    <mergeCell ref="C24:D24"/>
    <mergeCell ref="C42:D42"/>
  </mergeCells>
  <pageMargins left="0.7" right="0.7" top="0.75" bottom="0.75" header="0.3" footer="0.3"/>
  <pageSetup paperSize="9"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workbookViewId="0">
      <pane ySplit="3" topLeftCell="A4" activePane="bottomLeft" state="frozen"/>
      <selection pane="bottomLeft" activeCell="A3" sqref="A3"/>
    </sheetView>
  </sheetViews>
  <sheetFormatPr defaultRowHeight="15.75" x14ac:dyDescent="0.25"/>
  <cols>
    <col min="1" max="1" width="39" style="2" customWidth="1"/>
    <col min="2" max="2" width="4.28515625" style="59" customWidth="1"/>
    <col min="3" max="3" width="60.140625" style="2" customWidth="1"/>
    <col min="4" max="4" width="11.140625" style="2" customWidth="1"/>
    <col min="5" max="5" width="11" style="2" customWidth="1"/>
    <col min="6" max="16384" width="9.140625" style="2"/>
  </cols>
  <sheetData>
    <row r="1" spans="1:15" ht="16.5" thickBot="1" x14ac:dyDescent="0.3"/>
    <row r="2" spans="1:15" ht="30.75" thickBot="1" x14ac:dyDescent="0.45">
      <c r="A2" s="60" t="s">
        <v>1</v>
      </c>
      <c r="B2" s="61"/>
      <c r="C2" s="62" t="s">
        <v>39</v>
      </c>
      <c r="D2" s="62" t="s">
        <v>34</v>
      </c>
      <c r="E2" s="62" t="s">
        <v>35</v>
      </c>
    </row>
    <row r="3" spans="1:15" ht="71.25" customHeight="1" thickBot="1" x14ac:dyDescent="0.3">
      <c r="A3" s="236" t="s">
        <v>350</v>
      </c>
      <c r="B3" s="61"/>
      <c r="C3" s="64" t="s">
        <v>40</v>
      </c>
      <c r="D3" s="355" t="s">
        <v>41</v>
      </c>
      <c r="E3" s="356"/>
      <c r="O3" s="65"/>
    </row>
    <row r="4" spans="1:15" ht="45.75" thickBot="1" x14ac:dyDescent="0.3">
      <c r="A4" s="66" t="s">
        <v>42</v>
      </c>
      <c r="B4" s="61" t="s">
        <v>43</v>
      </c>
      <c r="C4" s="67" t="s">
        <v>44</v>
      </c>
      <c r="D4" s="68">
        <v>5</v>
      </c>
      <c r="E4" s="68">
        <v>20</v>
      </c>
      <c r="O4" s="65"/>
    </row>
    <row r="5" spans="1:15" ht="15" x14ac:dyDescent="0.25">
      <c r="A5" s="69"/>
      <c r="B5" s="70" t="s">
        <v>45</v>
      </c>
      <c r="C5" s="71" t="s">
        <v>46</v>
      </c>
      <c r="D5" s="72">
        <v>50</v>
      </c>
      <c r="E5" s="73">
        <v>200</v>
      </c>
      <c r="O5" s="65"/>
    </row>
    <row r="6" spans="1:15" ht="45" x14ac:dyDescent="0.25">
      <c r="A6" s="74" t="s">
        <v>380</v>
      </c>
      <c r="B6" s="75"/>
      <c r="C6" s="76" t="s">
        <v>48</v>
      </c>
      <c r="D6" s="77"/>
      <c r="E6" s="78"/>
      <c r="O6" s="65"/>
    </row>
    <row r="7" spans="1:15" thickBot="1" x14ac:dyDescent="0.3">
      <c r="A7" s="79" t="s">
        <v>49</v>
      </c>
      <c r="B7" s="70"/>
      <c r="C7" s="80" t="s">
        <v>50</v>
      </c>
      <c r="D7" s="81"/>
      <c r="E7" s="82"/>
      <c r="O7" s="65"/>
    </row>
    <row r="8" spans="1:15" ht="28.5" x14ac:dyDescent="0.25">
      <c r="A8" s="83"/>
      <c r="B8" s="84" t="s">
        <v>51</v>
      </c>
      <c r="C8" s="71" t="s">
        <v>52</v>
      </c>
      <c r="D8" s="72">
        <v>50</v>
      </c>
      <c r="E8" s="73">
        <v>200</v>
      </c>
      <c r="O8" s="65"/>
    </row>
    <row r="9" spans="1:15" thickBot="1" x14ac:dyDescent="0.3">
      <c r="A9" s="85" t="s">
        <v>53</v>
      </c>
      <c r="B9" s="86"/>
      <c r="C9" s="87" t="s">
        <v>54</v>
      </c>
      <c r="D9" s="81"/>
      <c r="E9" s="82"/>
      <c r="O9" s="65"/>
    </row>
    <row r="10" spans="1:15" ht="15" x14ac:dyDescent="0.25">
      <c r="A10" s="88"/>
      <c r="B10" s="70" t="s">
        <v>55</v>
      </c>
      <c r="C10" s="71" t="s">
        <v>56</v>
      </c>
      <c r="D10" s="72">
        <v>10</v>
      </c>
      <c r="E10" s="73">
        <v>50</v>
      </c>
      <c r="O10" s="65"/>
    </row>
    <row r="11" spans="1:15" ht="15" x14ac:dyDescent="0.25">
      <c r="A11" s="74" t="s">
        <v>57</v>
      </c>
      <c r="B11" s="75"/>
      <c r="C11" s="76" t="s">
        <v>58</v>
      </c>
      <c r="D11" s="77"/>
      <c r="E11" s="78"/>
      <c r="O11" s="65"/>
    </row>
    <row r="12" spans="1:15" ht="60" x14ac:dyDescent="0.25">
      <c r="A12" s="89" t="s">
        <v>59</v>
      </c>
      <c r="B12" s="75"/>
      <c r="C12" s="76" t="s">
        <v>60</v>
      </c>
      <c r="D12" s="77"/>
      <c r="E12" s="78"/>
      <c r="O12" s="65"/>
    </row>
    <row r="13" spans="1:15" ht="57.75" thickBot="1" x14ac:dyDescent="0.3">
      <c r="A13" s="90" t="s">
        <v>61</v>
      </c>
      <c r="B13" s="91"/>
      <c r="C13" s="92" t="s">
        <v>62</v>
      </c>
      <c r="D13" s="81"/>
      <c r="E13" s="82"/>
      <c r="O13" s="65"/>
    </row>
    <row r="14" spans="1:15" ht="15" x14ac:dyDescent="0.25">
      <c r="A14" s="85"/>
      <c r="B14" s="84" t="s">
        <v>63</v>
      </c>
      <c r="C14" s="71" t="s">
        <v>56</v>
      </c>
      <c r="D14" s="72">
        <v>50</v>
      </c>
      <c r="E14" s="73">
        <v>200</v>
      </c>
      <c r="O14" s="65"/>
    </row>
    <row r="15" spans="1:15" thickBot="1" x14ac:dyDescent="0.3">
      <c r="A15" s="83" t="s">
        <v>64</v>
      </c>
      <c r="B15" s="86"/>
      <c r="C15" s="87" t="s">
        <v>65</v>
      </c>
      <c r="D15" s="81"/>
      <c r="E15" s="82"/>
      <c r="O15" s="65"/>
    </row>
    <row r="16" spans="1:15" ht="15" x14ac:dyDescent="0.25">
      <c r="A16" s="88"/>
      <c r="B16" s="70" t="s">
        <v>66</v>
      </c>
      <c r="C16" s="71" t="s">
        <v>67</v>
      </c>
      <c r="D16" s="72">
        <v>10</v>
      </c>
      <c r="E16" s="73">
        <v>50</v>
      </c>
      <c r="O16" s="65"/>
    </row>
    <row r="17" spans="1:5" ht="30.75" thickBot="1" x14ac:dyDescent="0.3">
      <c r="A17" s="93" t="s">
        <v>68</v>
      </c>
      <c r="B17" s="70"/>
      <c r="C17" s="87" t="s">
        <v>69</v>
      </c>
      <c r="D17" s="81"/>
      <c r="E17" s="82"/>
    </row>
    <row r="18" spans="1:5" ht="15" x14ac:dyDescent="0.25">
      <c r="A18" s="85"/>
      <c r="B18" s="84" t="s">
        <v>70</v>
      </c>
      <c r="C18" s="71" t="s">
        <v>71</v>
      </c>
      <c r="D18" s="72">
        <v>150</v>
      </c>
      <c r="E18" s="73">
        <v>500</v>
      </c>
    </row>
    <row r="19" spans="1:5" ht="45.75" thickBot="1" x14ac:dyDescent="0.3">
      <c r="A19" s="66" t="s">
        <v>72</v>
      </c>
      <c r="B19" s="86"/>
      <c r="C19" s="87" t="s">
        <v>73</v>
      </c>
      <c r="D19" s="81"/>
      <c r="E19" s="82"/>
    </row>
    <row r="20" spans="1:5" ht="15" x14ac:dyDescent="0.25">
      <c r="A20" s="88"/>
      <c r="B20" s="70" t="s">
        <v>74</v>
      </c>
      <c r="C20" s="71" t="s">
        <v>71</v>
      </c>
      <c r="D20" s="72">
        <v>5000</v>
      </c>
      <c r="E20" s="73">
        <v>50000</v>
      </c>
    </row>
    <row r="21" spans="1:5" ht="57.75" thickBot="1" x14ac:dyDescent="0.3">
      <c r="A21" s="93" t="s">
        <v>378</v>
      </c>
      <c r="B21" s="70"/>
      <c r="C21" s="87" t="s">
        <v>76</v>
      </c>
      <c r="D21" s="81"/>
      <c r="E21" s="82"/>
    </row>
    <row r="22" spans="1:5" ht="15" x14ac:dyDescent="0.25">
      <c r="A22" s="85"/>
      <c r="B22" s="84" t="s">
        <v>77</v>
      </c>
      <c r="C22" s="71" t="s">
        <v>78</v>
      </c>
      <c r="D22" s="72">
        <v>50</v>
      </c>
      <c r="E22" s="73">
        <v>200</v>
      </c>
    </row>
    <row r="23" spans="1:5" thickBot="1" x14ac:dyDescent="0.3">
      <c r="A23" s="83" t="s">
        <v>79</v>
      </c>
      <c r="B23" s="86"/>
      <c r="C23" s="87" t="s">
        <v>80</v>
      </c>
      <c r="D23" s="81"/>
      <c r="E23" s="82"/>
    </row>
    <row r="24" spans="1:5" ht="15" x14ac:dyDescent="0.25">
      <c r="A24" s="88"/>
      <c r="B24" s="70" t="s">
        <v>81</v>
      </c>
      <c r="C24" s="71" t="s">
        <v>82</v>
      </c>
      <c r="D24" s="72">
        <v>10</v>
      </c>
      <c r="E24" s="73">
        <v>50</v>
      </c>
    </row>
    <row r="25" spans="1:5" ht="15" x14ac:dyDescent="0.25">
      <c r="A25" s="89" t="s">
        <v>83</v>
      </c>
      <c r="B25" s="75"/>
      <c r="C25" s="76" t="s">
        <v>84</v>
      </c>
      <c r="D25" s="77"/>
      <c r="E25" s="78"/>
    </row>
    <row r="26" spans="1:5" ht="30" x14ac:dyDescent="0.25">
      <c r="A26" s="74" t="s">
        <v>85</v>
      </c>
      <c r="B26" s="75"/>
      <c r="C26" s="76" t="s">
        <v>86</v>
      </c>
      <c r="D26" s="77"/>
      <c r="E26" s="78"/>
    </row>
    <row r="27" spans="1:5" ht="29.25" thickBot="1" x14ac:dyDescent="0.3">
      <c r="A27" s="94"/>
      <c r="B27" s="91"/>
      <c r="C27" s="92" t="s">
        <v>87</v>
      </c>
      <c r="D27" s="81"/>
      <c r="E27" s="82"/>
    </row>
    <row r="28" spans="1:5" ht="15" x14ac:dyDescent="0.25">
      <c r="A28" s="66"/>
      <c r="B28" s="84" t="s">
        <v>88</v>
      </c>
      <c r="C28" s="71" t="s">
        <v>82</v>
      </c>
      <c r="D28" s="72">
        <v>50</v>
      </c>
      <c r="E28" s="73">
        <v>200</v>
      </c>
    </row>
    <row r="29" spans="1:5" ht="42.75" x14ac:dyDescent="0.25">
      <c r="A29" s="74" t="s">
        <v>85</v>
      </c>
      <c r="B29" s="75"/>
      <c r="C29" s="76" t="s">
        <v>89</v>
      </c>
      <c r="D29" s="77"/>
      <c r="E29" s="78"/>
    </row>
    <row r="30" spans="1:5" ht="43.5" thickBot="1" x14ac:dyDescent="0.3">
      <c r="A30" s="94"/>
      <c r="B30" s="91"/>
      <c r="C30" s="92" t="s">
        <v>90</v>
      </c>
      <c r="D30" s="81"/>
      <c r="E30" s="82"/>
    </row>
    <row r="31" spans="1:5" ht="15" x14ac:dyDescent="0.25">
      <c r="A31" s="95"/>
      <c r="B31" s="70" t="s">
        <v>91</v>
      </c>
      <c r="C31" s="71" t="s">
        <v>82</v>
      </c>
      <c r="D31" s="72">
        <v>5000</v>
      </c>
      <c r="E31" s="73">
        <v>50000</v>
      </c>
    </row>
    <row r="32" spans="1:5" ht="30.75" thickBot="1" x14ac:dyDescent="0.3">
      <c r="A32" s="93" t="s">
        <v>85</v>
      </c>
      <c r="B32" s="70"/>
      <c r="C32" s="87" t="s">
        <v>92</v>
      </c>
      <c r="D32" s="81"/>
      <c r="E32" s="82"/>
    </row>
    <row r="33" spans="1:5" ht="28.5" x14ac:dyDescent="0.25">
      <c r="A33" s="96"/>
      <c r="B33" s="84" t="s">
        <v>93</v>
      </c>
      <c r="C33" s="71" t="s">
        <v>94</v>
      </c>
      <c r="D33" s="72">
        <v>10</v>
      </c>
      <c r="E33" s="73">
        <v>50</v>
      </c>
    </row>
    <row r="34" spans="1:5" ht="30.75" thickBot="1" x14ac:dyDescent="0.3">
      <c r="A34" s="66" t="s">
        <v>95</v>
      </c>
      <c r="B34" s="86"/>
      <c r="C34" s="87" t="s">
        <v>96</v>
      </c>
      <c r="D34" s="81"/>
      <c r="E34" s="82"/>
    </row>
    <row r="35" spans="1:5" ht="28.5" x14ac:dyDescent="0.25">
      <c r="A35" s="95"/>
      <c r="B35" s="70" t="s">
        <v>97</v>
      </c>
      <c r="C35" s="71" t="s">
        <v>98</v>
      </c>
      <c r="D35" s="72">
        <v>50</v>
      </c>
      <c r="E35" s="73">
        <v>200</v>
      </c>
    </row>
    <row r="36" spans="1:5" ht="29.25" thickBot="1" x14ac:dyDescent="0.3">
      <c r="A36" s="93" t="s">
        <v>99</v>
      </c>
      <c r="B36" s="70"/>
      <c r="C36" s="87" t="s">
        <v>100</v>
      </c>
      <c r="D36" s="81"/>
      <c r="E36" s="82"/>
    </row>
    <row r="37" spans="1:5" ht="15" x14ac:dyDescent="0.25">
      <c r="A37" s="96"/>
      <c r="B37" s="84" t="s">
        <v>101</v>
      </c>
      <c r="C37" s="71" t="s">
        <v>102</v>
      </c>
      <c r="D37" s="72">
        <v>50</v>
      </c>
      <c r="E37" s="73">
        <v>200</v>
      </c>
    </row>
    <row r="38" spans="1:5" ht="15" x14ac:dyDescent="0.25">
      <c r="A38" s="97" t="s">
        <v>103</v>
      </c>
      <c r="B38" s="75"/>
      <c r="C38" s="76" t="s">
        <v>104</v>
      </c>
      <c r="D38" s="77"/>
      <c r="E38" s="78"/>
    </row>
    <row r="39" spans="1:5" thickBot="1" x14ac:dyDescent="0.3">
      <c r="A39" s="94" t="s">
        <v>103</v>
      </c>
      <c r="B39" s="91"/>
      <c r="C39" s="92" t="s">
        <v>105</v>
      </c>
      <c r="D39" s="81"/>
      <c r="E39" s="82"/>
    </row>
    <row r="40" spans="1:5" ht="15" x14ac:dyDescent="0.25">
      <c r="A40" s="95"/>
      <c r="B40" s="70" t="s">
        <v>106</v>
      </c>
      <c r="C40" s="71" t="s">
        <v>107</v>
      </c>
      <c r="D40" s="72">
        <v>50</v>
      </c>
      <c r="E40" s="73">
        <v>200</v>
      </c>
    </row>
    <row r="41" spans="1:5" ht="30" x14ac:dyDescent="0.25">
      <c r="A41" s="89" t="s">
        <v>108</v>
      </c>
      <c r="B41" s="75"/>
      <c r="C41" s="76" t="s">
        <v>109</v>
      </c>
      <c r="D41" s="77"/>
      <c r="E41" s="78"/>
    </row>
    <row r="42" spans="1:5" ht="30.75" thickBot="1" x14ac:dyDescent="0.3">
      <c r="A42" s="90" t="s">
        <v>108</v>
      </c>
      <c r="B42" s="91"/>
      <c r="C42" s="92" t="s">
        <v>110</v>
      </c>
      <c r="D42" s="81"/>
      <c r="E42" s="82"/>
    </row>
    <row r="43" spans="1:5" ht="30.75" thickBot="1" x14ac:dyDescent="0.3">
      <c r="A43" s="66" t="s">
        <v>111</v>
      </c>
      <c r="B43" s="61" t="s">
        <v>112</v>
      </c>
      <c r="C43" s="98" t="s">
        <v>113</v>
      </c>
      <c r="D43" s="99">
        <v>100</v>
      </c>
      <c r="E43" s="99">
        <v>200</v>
      </c>
    </row>
    <row r="44" spans="1:5" thickBot="1" x14ac:dyDescent="0.3">
      <c r="A44" s="100" t="s">
        <v>114</v>
      </c>
      <c r="B44" s="61" t="s">
        <v>115</v>
      </c>
      <c r="C44" s="87" t="s">
        <v>116</v>
      </c>
      <c r="D44" s="101">
        <v>200</v>
      </c>
      <c r="E44" s="101">
        <v>500</v>
      </c>
    </row>
    <row r="45" spans="1:5" thickBot="1" x14ac:dyDescent="0.3">
      <c r="A45" s="100" t="s">
        <v>117</v>
      </c>
      <c r="B45" s="61" t="s">
        <v>118</v>
      </c>
      <c r="C45" s="98" t="s">
        <v>119</v>
      </c>
      <c r="D45" s="99">
        <v>100</v>
      </c>
      <c r="E45" s="99">
        <v>500</v>
      </c>
    </row>
    <row r="46" spans="1:5" ht="29.25" thickBot="1" x14ac:dyDescent="0.3">
      <c r="A46" s="100" t="s">
        <v>120</v>
      </c>
      <c r="B46" s="70" t="s">
        <v>121</v>
      </c>
      <c r="C46" s="87" t="s">
        <v>122</v>
      </c>
      <c r="D46" s="101">
        <v>100</v>
      </c>
      <c r="E46" s="101">
        <v>500</v>
      </c>
    </row>
    <row r="47" spans="1:5" thickBot="1" x14ac:dyDescent="0.3">
      <c r="A47" s="102" t="s">
        <v>123</v>
      </c>
      <c r="B47" s="61" t="s">
        <v>124</v>
      </c>
      <c r="C47" s="87" t="s">
        <v>125</v>
      </c>
      <c r="D47" s="101">
        <v>50</v>
      </c>
      <c r="E47" s="101">
        <v>200</v>
      </c>
    </row>
    <row r="48" spans="1:5" x14ac:dyDescent="0.25">
      <c r="D48" s="4"/>
      <c r="E48" s="4"/>
    </row>
  </sheetData>
  <sheetProtection sheet="1" objects="1" scenarios="1"/>
  <mergeCells count="1">
    <mergeCell ref="D3:E3"/>
  </mergeCells>
  <pageMargins left="0.70866141732283472" right="0.70866141732283472" top="0.74803149606299213" bottom="0.74803149606299213"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7"/>
  <sheetViews>
    <sheetView workbookViewId="0">
      <pane ySplit="2" topLeftCell="A3" activePane="bottomLeft" state="frozen"/>
      <selection pane="bottomLeft" activeCell="H1" sqref="H1:K1"/>
    </sheetView>
  </sheetViews>
  <sheetFormatPr defaultRowHeight="12.75" x14ac:dyDescent="0.2"/>
  <cols>
    <col min="1" max="1" width="5.85546875" style="159" customWidth="1"/>
    <col min="2" max="2" width="45.28515625" style="110" customWidth="1"/>
    <col min="3" max="3" width="14.28515625" style="110" customWidth="1"/>
    <col min="4" max="4" width="11.140625" style="110" customWidth="1"/>
    <col min="5" max="5" width="11" style="110" customWidth="1"/>
    <col min="6" max="6" width="12.5703125" style="160" customWidth="1"/>
    <col min="7" max="7" width="53.85546875" style="163" customWidth="1"/>
    <col min="8" max="11" width="11" style="110" customWidth="1"/>
    <col min="12" max="12" width="12.5703125" style="162" customWidth="1"/>
    <col min="13" max="13" width="10.42578125" style="159" customWidth="1"/>
    <col min="14" max="14" width="11" style="110" customWidth="1"/>
    <col min="15" max="18" width="9.140625" style="110"/>
    <col min="19" max="19" width="11.42578125" style="110" customWidth="1"/>
    <col min="20" max="16384" width="9.140625" style="110"/>
  </cols>
  <sheetData>
    <row r="1" spans="1:12" s="110" customFormat="1" ht="38.25" x14ac:dyDescent="0.25">
      <c r="A1" s="250"/>
      <c r="B1" s="274" t="s">
        <v>126</v>
      </c>
      <c r="C1" t="s">
        <v>127</v>
      </c>
      <c r="D1" s="281" t="s">
        <v>34</v>
      </c>
      <c r="E1" s="281" t="s">
        <v>35</v>
      </c>
      <c r="F1" s="275" t="s">
        <v>128</v>
      </c>
      <c r="G1" s="276" t="s">
        <v>289</v>
      </c>
      <c r="H1" s="357" t="s">
        <v>290</v>
      </c>
      <c r="I1" s="358"/>
      <c r="J1" s="358"/>
      <c r="K1" s="359"/>
      <c r="L1" s="109"/>
    </row>
    <row r="2" spans="1:12" s="110" customFormat="1" ht="26.25" thickBot="1" x14ac:dyDescent="0.25">
      <c r="A2" s="251" t="s">
        <v>131</v>
      </c>
      <c r="B2" s="277" t="s">
        <v>132</v>
      </c>
      <c r="C2" s="278" t="s">
        <v>132</v>
      </c>
      <c r="D2" s="360" t="s">
        <v>41</v>
      </c>
      <c r="E2" s="360"/>
      <c r="F2" s="279"/>
      <c r="G2" s="280" t="s">
        <v>1</v>
      </c>
      <c r="H2" s="327" t="s">
        <v>133</v>
      </c>
      <c r="I2" s="327" t="s">
        <v>134</v>
      </c>
      <c r="J2" s="327" t="s">
        <v>135</v>
      </c>
      <c r="K2" s="328" t="s">
        <v>136</v>
      </c>
      <c r="L2" s="117"/>
    </row>
    <row r="3" spans="1:12" s="126" customFormat="1" x14ac:dyDescent="0.2">
      <c r="A3" s="252">
        <v>1</v>
      </c>
      <c r="B3" s="253" t="s">
        <v>30</v>
      </c>
      <c r="C3" s="254" t="s">
        <v>137</v>
      </c>
      <c r="D3" s="254">
        <v>5000</v>
      </c>
      <c r="E3" s="254">
        <v>10000</v>
      </c>
      <c r="F3" s="282"/>
      <c r="G3" s="283"/>
      <c r="H3" s="284"/>
      <c r="I3" s="284" t="s">
        <v>144</v>
      </c>
      <c r="J3" s="284"/>
      <c r="K3" s="285"/>
      <c r="L3" s="125"/>
    </row>
    <row r="4" spans="1:12" s="126" customFormat="1" x14ac:dyDescent="0.2">
      <c r="A4" s="255">
        <v>2</v>
      </c>
      <c r="B4" s="206" t="s">
        <v>38</v>
      </c>
      <c r="C4" s="256" t="s">
        <v>137</v>
      </c>
      <c r="D4" s="256">
        <v>1250</v>
      </c>
      <c r="E4" s="256">
        <v>5000</v>
      </c>
      <c r="F4" s="259"/>
      <c r="G4" s="258"/>
      <c r="H4" s="259"/>
      <c r="I4" s="259" t="s">
        <v>144</v>
      </c>
      <c r="J4" s="259"/>
      <c r="K4" s="260"/>
      <c r="L4" s="132"/>
    </row>
    <row r="5" spans="1:12" s="126" customFormat="1" ht="45" x14ac:dyDescent="0.2">
      <c r="A5" s="255">
        <v>3</v>
      </c>
      <c r="B5" s="206" t="s">
        <v>138</v>
      </c>
      <c r="C5" s="256" t="s">
        <v>137</v>
      </c>
      <c r="D5" s="256">
        <v>350</v>
      </c>
      <c r="E5" s="256">
        <v>2500</v>
      </c>
      <c r="F5" s="257" t="s">
        <v>139</v>
      </c>
      <c r="G5" s="258" t="s">
        <v>140</v>
      </c>
      <c r="H5" s="259"/>
      <c r="I5" s="259" t="s">
        <v>141</v>
      </c>
      <c r="J5" s="259"/>
      <c r="K5" s="260"/>
      <c r="L5" s="125"/>
    </row>
    <row r="6" spans="1:12" s="126" customFormat="1" ht="45" x14ac:dyDescent="0.2">
      <c r="A6" s="255">
        <v>4</v>
      </c>
      <c r="B6" s="206" t="s">
        <v>142</v>
      </c>
      <c r="C6" s="256" t="s">
        <v>137</v>
      </c>
      <c r="D6" s="256">
        <v>10</v>
      </c>
      <c r="E6" s="256">
        <v>50</v>
      </c>
      <c r="F6" s="259"/>
      <c r="G6" s="258" t="s">
        <v>143</v>
      </c>
      <c r="H6" s="259"/>
      <c r="I6" s="259" t="s">
        <v>144</v>
      </c>
      <c r="J6" s="259"/>
      <c r="K6" s="260"/>
      <c r="L6" s="132"/>
    </row>
    <row r="7" spans="1:12" s="126" customFormat="1" ht="45" x14ac:dyDescent="0.2">
      <c r="A7" s="255">
        <v>5</v>
      </c>
      <c r="B7" s="206" t="s">
        <v>145</v>
      </c>
      <c r="C7" s="256" t="s">
        <v>137</v>
      </c>
      <c r="D7" s="256">
        <v>5000</v>
      </c>
      <c r="E7" s="256">
        <v>10000</v>
      </c>
      <c r="F7" s="257" t="s">
        <v>146</v>
      </c>
      <c r="G7" s="261" t="s">
        <v>147</v>
      </c>
      <c r="H7" s="259"/>
      <c r="I7" s="259" t="s">
        <v>141</v>
      </c>
      <c r="J7" s="259"/>
      <c r="K7" s="260"/>
      <c r="L7" s="135"/>
    </row>
    <row r="8" spans="1:12" s="126" customFormat="1" ht="45" x14ac:dyDescent="0.2">
      <c r="A8" s="255">
        <v>6</v>
      </c>
      <c r="B8" s="206" t="s">
        <v>148</v>
      </c>
      <c r="C8" s="256" t="s">
        <v>137</v>
      </c>
      <c r="D8" s="256">
        <v>1250</v>
      </c>
      <c r="E8" s="256">
        <v>5000</v>
      </c>
      <c r="F8" s="259"/>
      <c r="G8" s="261" t="s">
        <v>147</v>
      </c>
      <c r="H8" s="259"/>
      <c r="I8" s="259" t="s">
        <v>141</v>
      </c>
      <c r="J8" s="259"/>
      <c r="K8" s="260"/>
      <c r="L8" s="132"/>
    </row>
    <row r="9" spans="1:12" s="126" customFormat="1" ht="22.5" x14ac:dyDescent="0.2">
      <c r="A9" s="255">
        <v>7</v>
      </c>
      <c r="B9" s="206" t="s">
        <v>22</v>
      </c>
      <c r="C9" s="256" t="s">
        <v>149</v>
      </c>
      <c r="D9" s="256">
        <v>1</v>
      </c>
      <c r="E9" s="256">
        <v>2</v>
      </c>
      <c r="F9" s="257" t="s">
        <v>146</v>
      </c>
      <c r="G9" s="261" t="s">
        <v>150</v>
      </c>
      <c r="H9" s="259" t="s">
        <v>144</v>
      </c>
      <c r="I9" s="259"/>
      <c r="J9" s="259" t="s">
        <v>141</v>
      </c>
      <c r="K9" s="260"/>
      <c r="L9" s="135"/>
    </row>
    <row r="10" spans="1:12" s="126" customFormat="1" ht="22.5" x14ac:dyDescent="0.2">
      <c r="A10" s="255">
        <v>8</v>
      </c>
      <c r="B10" s="206" t="s">
        <v>151</v>
      </c>
      <c r="C10" s="256" t="s">
        <v>152</v>
      </c>
      <c r="D10" s="262">
        <v>100000000</v>
      </c>
      <c r="E10" s="256">
        <v>0.1</v>
      </c>
      <c r="F10" s="257" t="s">
        <v>139</v>
      </c>
      <c r="G10" s="261" t="s">
        <v>153</v>
      </c>
      <c r="H10" s="259" t="s">
        <v>141</v>
      </c>
      <c r="I10" s="259"/>
      <c r="J10" s="259" t="s">
        <v>141</v>
      </c>
      <c r="K10" s="260"/>
      <c r="L10" s="135"/>
    </row>
    <row r="11" spans="1:12" s="126" customFormat="1" ht="22.5" x14ac:dyDescent="0.2">
      <c r="A11" s="255">
        <v>9</v>
      </c>
      <c r="B11" s="206" t="s">
        <v>154</v>
      </c>
      <c r="C11" s="256" t="s">
        <v>155</v>
      </c>
      <c r="D11" s="256">
        <v>20</v>
      </c>
      <c r="E11" s="256">
        <v>100</v>
      </c>
      <c r="F11" s="257" t="s">
        <v>146</v>
      </c>
      <c r="G11" s="261" t="s">
        <v>156</v>
      </c>
      <c r="H11" s="259" t="s">
        <v>141</v>
      </c>
      <c r="I11" s="259"/>
      <c r="J11" s="259" t="s">
        <v>141</v>
      </c>
      <c r="K11" s="260"/>
      <c r="L11" s="135"/>
    </row>
    <row r="12" spans="1:12" s="126" customFormat="1" ht="45" x14ac:dyDescent="0.2">
      <c r="A12" s="255">
        <v>10</v>
      </c>
      <c r="B12" s="206" t="s">
        <v>157</v>
      </c>
      <c r="C12" s="256" t="s">
        <v>158</v>
      </c>
      <c r="D12" s="256">
        <v>10</v>
      </c>
      <c r="E12" s="256">
        <v>25</v>
      </c>
      <c r="F12" s="257" t="s">
        <v>139</v>
      </c>
      <c r="G12" s="263" t="s">
        <v>159</v>
      </c>
      <c r="H12" s="259" t="s">
        <v>144</v>
      </c>
      <c r="I12" s="259" t="s">
        <v>141</v>
      </c>
      <c r="J12" s="259"/>
      <c r="K12" s="260"/>
      <c r="L12" s="135"/>
    </row>
    <row r="13" spans="1:12" s="126" customFormat="1" ht="38.25" x14ac:dyDescent="0.2">
      <c r="A13" s="255">
        <v>11</v>
      </c>
      <c r="B13" s="206" t="s">
        <v>160</v>
      </c>
      <c r="C13" s="256" t="s">
        <v>137</v>
      </c>
      <c r="D13" s="264">
        <v>100000000</v>
      </c>
      <c r="E13" s="256">
        <v>1</v>
      </c>
      <c r="F13" s="257" t="s">
        <v>146</v>
      </c>
      <c r="G13" s="261" t="s">
        <v>161</v>
      </c>
      <c r="H13" s="259" t="s">
        <v>141</v>
      </c>
      <c r="I13" s="259"/>
      <c r="J13" s="259" t="s">
        <v>144</v>
      </c>
      <c r="K13" s="260"/>
      <c r="L13" s="135"/>
    </row>
    <row r="14" spans="1:12" s="126" customFormat="1" ht="33.75" x14ac:dyDescent="0.2">
      <c r="A14" s="255">
        <v>12</v>
      </c>
      <c r="B14" s="206" t="s">
        <v>162</v>
      </c>
      <c r="C14" s="256" t="s">
        <v>163</v>
      </c>
      <c r="D14" s="256">
        <v>10</v>
      </c>
      <c r="E14" s="256">
        <v>20</v>
      </c>
      <c r="F14" s="257" t="s">
        <v>146</v>
      </c>
      <c r="G14" s="263" t="s">
        <v>164</v>
      </c>
      <c r="H14" s="259" t="s">
        <v>141</v>
      </c>
      <c r="I14" s="259" t="s">
        <v>141</v>
      </c>
      <c r="J14" s="259" t="s">
        <v>141</v>
      </c>
      <c r="K14" s="260"/>
      <c r="L14" s="135"/>
    </row>
    <row r="15" spans="1:12" s="126" customFormat="1" ht="22.5" x14ac:dyDescent="0.2">
      <c r="A15" s="255">
        <v>13</v>
      </c>
      <c r="B15" s="206" t="s">
        <v>165</v>
      </c>
      <c r="C15" s="256" t="s">
        <v>166</v>
      </c>
      <c r="D15" s="256">
        <v>10</v>
      </c>
      <c r="E15" s="256">
        <v>20</v>
      </c>
      <c r="F15" s="257" t="s">
        <v>146</v>
      </c>
      <c r="G15" s="263" t="s">
        <v>167</v>
      </c>
      <c r="H15" s="259" t="s">
        <v>141</v>
      </c>
      <c r="I15" s="259" t="s">
        <v>141</v>
      </c>
      <c r="J15" s="259"/>
      <c r="K15" s="260"/>
      <c r="L15" s="135"/>
    </row>
    <row r="16" spans="1:12" s="126" customFormat="1" ht="22.5" x14ac:dyDescent="0.2">
      <c r="A16" s="255">
        <v>14</v>
      </c>
      <c r="B16" s="206" t="s">
        <v>168</v>
      </c>
      <c r="C16" s="256" t="s">
        <v>169</v>
      </c>
      <c r="D16" s="256">
        <v>5</v>
      </c>
      <c r="E16" s="256">
        <v>50</v>
      </c>
      <c r="F16" s="257" t="s">
        <v>139</v>
      </c>
      <c r="G16" s="263" t="s">
        <v>170</v>
      </c>
      <c r="H16" s="259" t="s">
        <v>141</v>
      </c>
      <c r="I16" s="259"/>
      <c r="J16" s="259"/>
      <c r="K16" s="260"/>
      <c r="L16" s="135"/>
    </row>
    <row r="17" spans="1:12" s="126" customFormat="1" ht="15" x14ac:dyDescent="0.2">
      <c r="A17" s="255">
        <v>15</v>
      </c>
      <c r="B17" s="206" t="s">
        <v>171</v>
      </c>
      <c r="C17" s="256" t="s">
        <v>172</v>
      </c>
      <c r="D17" s="256">
        <v>5</v>
      </c>
      <c r="E17" s="256">
        <v>50</v>
      </c>
      <c r="F17" s="257" t="s">
        <v>146</v>
      </c>
      <c r="G17" s="263" t="s">
        <v>173</v>
      </c>
      <c r="H17" s="259"/>
      <c r="I17" s="259" t="s">
        <v>141</v>
      </c>
      <c r="J17" s="259"/>
      <c r="K17" s="260"/>
      <c r="L17" s="135"/>
    </row>
    <row r="18" spans="1:12" s="126" customFormat="1" ht="33.75" x14ac:dyDescent="0.2">
      <c r="A18" s="255">
        <v>16</v>
      </c>
      <c r="B18" s="206" t="s">
        <v>174</v>
      </c>
      <c r="C18" s="256" t="s">
        <v>175</v>
      </c>
      <c r="D18" s="256">
        <v>25</v>
      </c>
      <c r="E18" s="256">
        <v>250</v>
      </c>
      <c r="F18" s="257" t="s">
        <v>139</v>
      </c>
      <c r="G18" s="263" t="s">
        <v>176</v>
      </c>
      <c r="H18" s="259" t="s">
        <v>141</v>
      </c>
      <c r="I18" s="259"/>
      <c r="J18" s="259"/>
      <c r="K18" s="260"/>
      <c r="L18" s="135"/>
    </row>
    <row r="19" spans="1:12" s="126" customFormat="1" ht="22.5" x14ac:dyDescent="0.2">
      <c r="A19" s="255">
        <v>17</v>
      </c>
      <c r="B19" s="206" t="s">
        <v>177</v>
      </c>
      <c r="C19" s="256" t="s">
        <v>137</v>
      </c>
      <c r="D19" s="256">
        <v>5</v>
      </c>
      <c r="E19" s="256">
        <v>50</v>
      </c>
      <c r="F19" s="257" t="s">
        <v>146</v>
      </c>
      <c r="G19" s="263" t="s">
        <v>178</v>
      </c>
      <c r="H19" s="259" t="s">
        <v>141</v>
      </c>
      <c r="I19" s="259"/>
      <c r="J19" s="259" t="s">
        <v>141</v>
      </c>
      <c r="K19" s="260"/>
      <c r="L19" s="135"/>
    </row>
    <row r="20" spans="1:12" s="126" customFormat="1" ht="25.5" x14ac:dyDescent="0.2">
      <c r="A20" s="255">
        <v>18</v>
      </c>
      <c r="B20" s="206" t="s">
        <v>179</v>
      </c>
      <c r="C20" s="256" t="s">
        <v>137</v>
      </c>
      <c r="D20" s="256">
        <v>50</v>
      </c>
      <c r="E20" s="256">
        <v>200</v>
      </c>
      <c r="F20" s="259"/>
      <c r="G20" s="263" t="s">
        <v>180</v>
      </c>
      <c r="H20" s="259" t="s">
        <v>144</v>
      </c>
      <c r="I20" s="259" t="s">
        <v>141</v>
      </c>
      <c r="J20" s="259" t="s">
        <v>144</v>
      </c>
      <c r="K20" s="260"/>
      <c r="L20" s="132"/>
    </row>
    <row r="21" spans="1:12" s="126" customFormat="1" ht="15" x14ac:dyDescent="0.2">
      <c r="A21" s="255">
        <v>19</v>
      </c>
      <c r="B21" s="206" t="s">
        <v>181</v>
      </c>
      <c r="C21" s="256" t="s">
        <v>182</v>
      </c>
      <c r="D21" s="256">
        <v>5</v>
      </c>
      <c r="E21" s="256">
        <v>50</v>
      </c>
      <c r="F21" s="257" t="s">
        <v>146</v>
      </c>
      <c r="G21" s="263" t="s">
        <v>173</v>
      </c>
      <c r="H21" s="259"/>
      <c r="I21" s="259" t="s">
        <v>141</v>
      </c>
      <c r="J21" s="259"/>
      <c r="K21" s="260"/>
      <c r="L21" s="135"/>
    </row>
    <row r="22" spans="1:12" s="126" customFormat="1" ht="22.5" x14ac:dyDescent="0.2">
      <c r="A22" s="255">
        <v>20</v>
      </c>
      <c r="B22" s="206" t="s">
        <v>183</v>
      </c>
      <c r="C22" s="256" t="s">
        <v>184</v>
      </c>
      <c r="D22" s="256">
        <v>5</v>
      </c>
      <c r="E22" s="256">
        <v>50</v>
      </c>
      <c r="F22" s="257" t="s">
        <v>146</v>
      </c>
      <c r="G22" s="263" t="s">
        <v>185</v>
      </c>
      <c r="H22" s="259" t="s">
        <v>141</v>
      </c>
      <c r="I22" s="259" t="s">
        <v>141</v>
      </c>
      <c r="J22" s="259"/>
      <c r="K22" s="260"/>
      <c r="L22" s="135"/>
    </row>
    <row r="23" spans="1:12" s="126" customFormat="1" ht="22.5" x14ac:dyDescent="0.2">
      <c r="A23" s="255">
        <v>21</v>
      </c>
      <c r="B23" s="206" t="s">
        <v>186</v>
      </c>
      <c r="C23" s="265" t="s">
        <v>187</v>
      </c>
      <c r="D23" s="265">
        <v>5</v>
      </c>
      <c r="E23" s="265">
        <v>50</v>
      </c>
      <c r="F23" s="257" t="s">
        <v>139</v>
      </c>
      <c r="G23" s="266" t="s">
        <v>188</v>
      </c>
      <c r="H23" s="267"/>
      <c r="I23" s="259" t="s">
        <v>141</v>
      </c>
      <c r="J23" s="267" t="s">
        <v>144</v>
      </c>
      <c r="K23" s="268"/>
      <c r="L23" s="135"/>
    </row>
    <row r="24" spans="1:12" s="126" customFormat="1" ht="22.5" x14ac:dyDescent="0.2">
      <c r="A24" s="255">
        <v>22</v>
      </c>
      <c r="B24" s="206" t="s">
        <v>189</v>
      </c>
      <c r="C24" s="265" t="s">
        <v>190</v>
      </c>
      <c r="D24" s="265">
        <v>500</v>
      </c>
      <c r="E24" s="265">
        <v>5000</v>
      </c>
      <c r="F24" s="257" t="s">
        <v>146</v>
      </c>
      <c r="G24" s="266" t="s">
        <v>288</v>
      </c>
      <c r="H24" s="267" t="s">
        <v>141</v>
      </c>
      <c r="I24" s="267" t="s">
        <v>141</v>
      </c>
      <c r="J24" s="267"/>
      <c r="K24" s="268"/>
      <c r="L24" s="135"/>
    </row>
    <row r="25" spans="1:12" s="126" customFormat="1" ht="25.5" x14ac:dyDescent="0.2">
      <c r="A25" s="255">
        <v>23</v>
      </c>
      <c r="B25" s="206" t="s">
        <v>192</v>
      </c>
      <c r="C25" s="265" t="s">
        <v>193</v>
      </c>
      <c r="D25" s="264">
        <v>100000000</v>
      </c>
      <c r="E25" s="265">
        <v>0.01</v>
      </c>
      <c r="F25" s="257" t="s">
        <v>146</v>
      </c>
      <c r="G25" s="266" t="s">
        <v>194</v>
      </c>
      <c r="H25" s="267"/>
      <c r="I25" s="267"/>
      <c r="J25" s="267" t="s">
        <v>141</v>
      </c>
      <c r="K25" s="268"/>
      <c r="L25" s="135"/>
    </row>
    <row r="26" spans="1:12" s="126" customFormat="1" ht="22.5" x14ac:dyDescent="0.2">
      <c r="A26" s="255">
        <v>24</v>
      </c>
      <c r="B26" s="206" t="s">
        <v>195</v>
      </c>
      <c r="C26" s="265" t="s">
        <v>196</v>
      </c>
      <c r="D26" s="264">
        <v>100000000</v>
      </c>
      <c r="E26" s="265">
        <v>0.15</v>
      </c>
      <c r="F26" s="257" t="s">
        <v>146</v>
      </c>
      <c r="G26" s="266" t="s">
        <v>197</v>
      </c>
      <c r="H26" s="267" t="s">
        <v>141</v>
      </c>
      <c r="I26" s="267" t="s">
        <v>141</v>
      </c>
      <c r="J26" s="267"/>
      <c r="K26" s="268"/>
      <c r="L26" s="135"/>
    </row>
    <row r="27" spans="1:12" s="126" customFormat="1" ht="15" x14ac:dyDescent="0.2">
      <c r="A27" s="255">
        <v>25</v>
      </c>
      <c r="B27" s="206" t="s">
        <v>198</v>
      </c>
      <c r="C27" s="265" t="s">
        <v>199</v>
      </c>
      <c r="D27" s="265">
        <v>200</v>
      </c>
      <c r="E27" s="265">
        <v>2000</v>
      </c>
      <c r="F27" s="257" t="s">
        <v>139</v>
      </c>
      <c r="G27" s="266" t="s">
        <v>200</v>
      </c>
      <c r="H27" s="267"/>
      <c r="I27" s="267" t="s">
        <v>141</v>
      </c>
      <c r="J27" s="267" t="s">
        <v>132</v>
      </c>
      <c r="K27" s="268"/>
      <c r="L27" s="135"/>
    </row>
    <row r="28" spans="1:12" s="126" customFormat="1" ht="25.5" x14ac:dyDescent="0.2">
      <c r="A28" s="255">
        <v>26</v>
      </c>
      <c r="B28" s="206" t="s">
        <v>201</v>
      </c>
      <c r="C28" s="269" t="s">
        <v>202</v>
      </c>
      <c r="D28" s="265">
        <v>10</v>
      </c>
      <c r="E28" s="265">
        <v>100</v>
      </c>
      <c r="F28" s="270" t="s">
        <v>203</v>
      </c>
      <c r="G28" s="266" t="s">
        <v>204</v>
      </c>
      <c r="H28" s="267" t="s">
        <v>141</v>
      </c>
      <c r="I28" s="267"/>
      <c r="J28" s="267" t="s">
        <v>132</v>
      </c>
      <c r="K28" s="268"/>
      <c r="L28" s="143"/>
    </row>
    <row r="29" spans="1:12" s="126" customFormat="1" ht="15" x14ac:dyDescent="0.2">
      <c r="A29" s="255">
        <v>27</v>
      </c>
      <c r="B29" s="206" t="s">
        <v>205</v>
      </c>
      <c r="C29" s="265" t="s">
        <v>206</v>
      </c>
      <c r="D29" s="265">
        <v>0.3</v>
      </c>
      <c r="E29" s="265">
        <v>0.75</v>
      </c>
      <c r="F29" s="257" t="s">
        <v>139</v>
      </c>
      <c r="G29" s="266" t="s">
        <v>207</v>
      </c>
      <c r="H29" s="267" t="s">
        <v>141</v>
      </c>
      <c r="I29" s="267"/>
      <c r="J29" s="267" t="s">
        <v>132</v>
      </c>
      <c r="K29" s="268"/>
      <c r="L29" s="135"/>
    </row>
    <row r="30" spans="1:12" s="126" customFormat="1" ht="33.75" x14ac:dyDescent="0.2">
      <c r="A30" s="255">
        <v>28</v>
      </c>
      <c r="B30" s="206" t="s">
        <v>208</v>
      </c>
      <c r="C30" s="265" t="s">
        <v>209</v>
      </c>
      <c r="D30" s="265">
        <v>0.2</v>
      </c>
      <c r="E30" s="265">
        <v>1</v>
      </c>
      <c r="F30" s="257" t="s">
        <v>139</v>
      </c>
      <c r="G30" s="266" t="s">
        <v>210</v>
      </c>
      <c r="H30" s="267" t="s">
        <v>141</v>
      </c>
      <c r="I30" s="267" t="s">
        <v>141</v>
      </c>
      <c r="J30" s="267" t="s">
        <v>141</v>
      </c>
      <c r="K30" s="268"/>
      <c r="L30" s="135"/>
    </row>
    <row r="31" spans="1:12" s="126" customFormat="1" ht="33.75" x14ac:dyDescent="0.2">
      <c r="A31" s="255">
        <v>29</v>
      </c>
      <c r="B31" s="206" t="s">
        <v>211</v>
      </c>
      <c r="C31" s="265" t="s">
        <v>212</v>
      </c>
      <c r="D31" s="265">
        <v>0.2</v>
      </c>
      <c r="E31" s="265">
        <v>1</v>
      </c>
      <c r="F31" s="257" t="s">
        <v>139</v>
      </c>
      <c r="G31" s="266" t="s">
        <v>213</v>
      </c>
      <c r="H31" s="267" t="s">
        <v>141</v>
      </c>
      <c r="I31" s="267" t="s">
        <v>141</v>
      </c>
      <c r="J31" s="267" t="s">
        <v>141</v>
      </c>
      <c r="K31" s="268"/>
      <c r="L31" s="135"/>
    </row>
    <row r="32" spans="1:12" s="126" customFormat="1" ht="15" x14ac:dyDescent="0.2">
      <c r="A32" s="255">
        <v>30</v>
      </c>
      <c r="B32" s="206" t="s">
        <v>214</v>
      </c>
      <c r="C32" s="265" t="s">
        <v>215</v>
      </c>
      <c r="D32" s="264">
        <v>100000000</v>
      </c>
      <c r="E32" s="265">
        <v>1</v>
      </c>
      <c r="F32" s="257" t="s">
        <v>139</v>
      </c>
      <c r="G32" s="266" t="s">
        <v>216</v>
      </c>
      <c r="H32" s="267"/>
      <c r="I32" s="267"/>
      <c r="J32" s="267" t="s">
        <v>141</v>
      </c>
      <c r="K32" s="268" t="s">
        <v>141</v>
      </c>
      <c r="L32" s="135"/>
    </row>
    <row r="33" spans="1:12" s="126" customFormat="1" ht="22.5" x14ac:dyDescent="0.2">
      <c r="A33" s="255">
        <v>31</v>
      </c>
      <c r="B33" s="206" t="s">
        <v>217</v>
      </c>
      <c r="C33" s="271" t="s">
        <v>218</v>
      </c>
      <c r="D33" s="265">
        <v>15</v>
      </c>
      <c r="E33" s="265">
        <v>75</v>
      </c>
      <c r="F33" s="257" t="s">
        <v>139</v>
      </c>
      <c r="G33" s="263" t="s">
        <v>219</v>
      </c>
      <c r="H33" s="267" t="s">
        <v>144</v>
      </c>
      <c r="I33" s="267"/>
      <c r="J33" s="267" t="s">
        <v>132</v>
      </c>
      <c r="K33" s="268"/>
      <c r="L33" s="135"/>
    </row>
    <row r="34" spans="1:12" s="126" customFormat="1" ht="38.25" x14ac:dyDescent="0.2">
      <c r="A34" s="255">
        <v>32</v>
      </c>
      <c r="B34" s="206" t="s">
        <v>220</v>
      </c>
      <c r="C34" s="265" t="s">
        <v>137</v>
      </c>
      <c r="D34" s="264">
        <v>100000000</v>
      </c>
      <c r="E34" s="265">
        <v>1E-3</v>
      </c>
      <c r="F34" s="286" t="s">
        <v>139</v>
      </c>
      <c r="G34" s="287" t="s">
        <v>221</v>
      </c>
      <c r="H34" s="267" t="s">
        <v>141</v>
      </c>
      <c r="I34" s="267"/>
      <c r="J34" s="267"/>
      <c r="K34" s="268"/>
      <c r="L34" s="148"/>
    </row>
    <row r="35" spans="1:12" s="126" customFormat="1" ht="38.25" x14ac:dyDescent="0.2">
      <c r="A35" s="288">
        <v>33</v>
      </c>
      <c r="B35" s="290" t="s">
        <v>297</v>
      </c>
      <c r="C35" s="291" t="s">
        <v>137</v>
      </c>
      <c r="D35" s="292">
        <v>0.5</v>
      </c>
      <c r="E35" s="292">
        <v>2</v>
      </c>
      <c r="F35" s="293" t="s">
        <v>295</v>
      </c>
      <c r="G35" s="294" t="s">
        <v>327</v>
      </c>
      <c r="H35" s="295"/>
      <c r="I35" s="295"/>
      <c r="J35" s="295"/>
      <c r="K35" s="296" t="s">
        <v>141</v>
      </c>
      <c r="L35" s="148"/>
    </row>
    <row r="36" spans="1:12" s="126" customFormat="1" ht="12.75" customHeight="1" x14ac:dyDescent="0.2">
      <c r="A36" s="150"/>
      <c r="B36" s="297" t="s">
        <v>330</v>
      </c>
      <c r="C36" s="298" t="s">
        <v>298</v>
      </c>
      <c r="D36" s="298"/>
      <c r="E36" s="298"/>
      <c r="F36" s="299" t="s">
        <v>139</v>
      </c>
      <c r="G36" s="300" t="s">
        <v>299</v>
      </c>
      <c r="H36" s="301"/>
      <c r="I36" s="301"/>
      <c r="J36" s="301"/>
      <c r="K36" s="302"/>
      <c r="L36" s="148"/>
    </row>
    <row r="37" spans="1:12" s="126" customFormat="1" ht="12.75" customHeight="1" x14ac:dyDescent="0.2">
      <c r="A37" s="150"/>
      <c r="B37" s="297" t="s">
        <v>331</v>
      </c>
      <c r="C37" s="303" t="s">
        <v>137</v>
      </c>
      <c r="D37" s="298"/>
      <c r="E37" s="298"/>
      <c r="F37" s="299"/>
      <c r="G37" s="300" t="s">
        <v>299</v>
      </c>
      <c r="H37" s="301"/>
      <c r="I37" s="301"/>
      <c r="J37" s="301"/>
      <c r="K37" s="302"/>
      <c r="L37" s="148"/>
    </row>
    <row r="38" spans="1:12" s="126" customFormat="1" ht="22.5" customHeight="1" x14ac:dyDescent="0.2">
      <c r="A38" s="150"/>
      <c r="B38" s="297" t="s">
        <v>332</v>
      </c>
      <c r="C38" s="298" t="s">
        <v>300</v>
      </c>
      <c r="D38" s="298"/>
      <c r="E38" s="298"/>
      <c r="F38" s="299" t="s">
        <v>139</v>
      </c>
      <c r="G38" s="300" t="s">
        <v>317</v>
      </c>
      <c r="H38" s="301"/>
      <c r="I38" s="301"/>
      <c r="J38" s="301"/>
      <c r="K38" s="302"/>
      <c r="L38" s="148"/>
    </row>
    <row r="39" spans="1:12" s="126" customFormat="1" ht="22.5" customHeight="1" x14ac:dyDescent="0.2">
      <c r="A39" s="150"/>
      <c r="B39" s="297" t="s">
        <v>333</v>
      </c>
      <c r="C39" s="298" t="s">
        <v>302</v>
      </c>
      <c r="D39" s="298"/>
      <c r="E39" s="298"/>
      <c r="F39" s="299" t="s">
        <v>139</v>
      </c>
      <c r="G39" s="300" t="s">
        <v>321</v>
      </c>
      <c r="H39" s="301"/>
      <c r="I39" s="301"/>
      <c r="J39" s="301" t="s">
        <v>141</v>
      </c>
      <c r="K39" s="302"/>
      <c r="L39" s="148"/>
    </row>
    <row r="40" spans="1:12" s="126" customFormat="1" ht="22.5" customHeight="1" x14ac:dyDescent="0.2">
      <c r="A40" s="150"/>
      <c r="B40" s="297" t="s">
        <v>334</v>
      </c>
      <c r="C40" s="303" t="s">
        <v>137</v>
      </c>
      <c r="D40" s="298"/>
      <c r="E40" s="298"/>
      <c r="F40" s="299"/>
      <c r="G40" s="300" t="s">
        <v>321</v>
      </c>
      <c r="H40" s="301"/>
      <c r="I40" s="301"/>
      <c r="J40" s="301" t="s">
        <v>141</v>
      </c>
      <c r="K40" s="302"/>
      <c r="L40" s="148"/>
    </row>
    <row r="41" spans="1:12" s="126" customFormat="1" ht="22.5" customHeight="1" x14ac:dyDescent="0.2">
      <c r="A41" s="150"/>
      <c r="B41" s="297" t="s">
        <v>335</v>
      </c>
      <c r="C41" s="298" t="s">
        <v>303</v>
      </c>
      <c r="D41" s="298"/>
      <c r="E41" s="298"/>
      <c r="F41" s="299" t="s">
        <v>139</v>
      </c>
      <c r="G41" s="300" t="s">
        <v>318</v>
      </c>
      <c r="H41" s="301" t="s">
        <v>141</v>
      </c>
      <c r="I41" s="301"/>
      <c r="J41" s="301"/>
      <c r="K41" s="302"/>
      <c r="L41" s="148"/>
    </row>
    <row r="42" spans="1:12" s="126" customFormat="1" ht="22.5" customHeight="1" x14ac:dyDescent="0.2">
      <c r="A42" s="150"/>
      <c r="B42" s="297" t="s">
        <v>336</v>
      </c>
      <c r="C42" s="298" t="s">
        <v>315</v>
      </c>
      <c r="D42" s="298"/>
      <c r="E42" s="298"/>
      <c r="F42" s="299" t="s">
        <v>139</v>
      </c>
      <c r="G42" s="300" t="s">
        <v>319</v>
      </c>
      <c r="H42" s="301"/>
      <c r="I42" s="301" t="s">
        <v>141</v>
      </c>
      <c r="J42" s="301"/>
      <c r="K42" s="302"/>
      <c r="L42" s="148"/>
    </row>
    <row r="43" spans="1:12" s="126" customFormat="1" ht="33.75" x14ac:dyDescent="0.2">
      <c r="A43" s="150"/>
      <c r="B43" s="297" t="s">
        <v>337</v>
      </c>
      <c r="C43" s="298" t="s">
        <v>304</v>
      </c>
      <c r="D43" s="298"/>
      <c r="E43" s="298"/>
      <c r="F43" s="299" t="s">
        <v>139</v>
      </c>
      <c r="G43" s="300" t="s">
        <v>320</v>
      </c>
      <c r="H43" s="301" t="s">
        <v>141</v>
      </c>
      <c r="I43" s="301"/>
      <c r="J43" s="301" t="s">
        <v>141</v>
      </c>
      <c r="K43" s="302"/>
      <c r="L43" s="148"/>
    </row>
    <row r="44" spans="1:12" s="126" customFormat="1" ht="12.75" customHeight="1" x14ac:dyDescent="0.2">
      <c r="A44" s="150"/>
      <c r="B44" s="297" t="s">
        <v>338</v>
      </c>
      <c r="C44" s="298" t="s">
        <v>306</v>
      </c>
      <c r="D44" s="298"/>
      <c r="E44" s="298"/>
      <c r="F44" s="299" t="s">
        <v>139</v>
      </c>
      <c r="G44" s="300" t="s">
        <v>301</v>
      </c>
      <c r="H44" s="301"/>
      <c r="I44" s="301"/>
      <c r="J44" s="301"/>
      <c r="K44" s="302"/>
      <c r="L44" s="148"/>
    </row>
    <row r="45" spans="1:12" s="126" customFormat="1" ht="22.5" customHeight="1" x14ac:dyDescent="0.2">
      <c r="A45" s="150"/>
      <c r="B45" s="297" t="s">
        <v>339</v>
      </c>
      <c r="C45" s="298" t="s">
        <v>305</v>
      </c>
      <c r="D45" s="298"/>
      <c r="E45" s="298"/>
      <c r="F45" s="299" t="s">
        <v>139</v>
      </c>
      <c r="G45" s="300" t="s">
        <v>322</v>
      </c>
      <c r="H45" s="301" t="s">
        <v>141</v>
      </c>
      <c r="I45" s="301"/>
      <c r="J45" s="301"/>
      <c r="K45" s="302"/>
      <c r="L45" s="148"/>
    </row>
    <row r="46" spans="1:12" s="126" customFormat="1" ht="22.5" customHeight="1" x14ac:dyDescent="0.2">
      <c r="A46" s="150"/>
      <c r="B46" s="297" t="s">
        <v>340</v>
      </c>
      <c r="C46" s="298" t="s">
        <v>307</v>
      </c>
      <c r="D46" s="298"/>
      <c r="E46" s="298"/>
      <c r="F46" s="299" t="s">
        <v>139</v>
      </c>
      <c r="G46" s="300" t="s">
        <v>323</v>
      </c>
      <c r="H46" s="301" t="s">
        <v>141</v>
      </c>
      <c r="I46" s="301"/>
      <c r="J46" s="301"/>
      <c r="K46" s="302"/>
      <c r="L46" s="148"/>
    </row>
    <row r="47" spans="1:12" s="126" customFormat="1" ht="12.75" customHeight="1" x14ac:dyDescent="0.2">
      <c r="A47" s="150"/>
      <c r="B47" s="297" t="s">
        <v>341</v>
      </c>
      <c r="C47" s="298" t="s">
        <v>308</v>
      </c>
      <c r="D47" s="298"/>
      <c r="E47" s="298"/>
      <c r="F47" s="299" t="s">
        <v>139</v>
      </c>
      <c r="G47" s="300" t="s">
        <v>301</v>
      </c>
      <c r="H47" s="301"/>
      <c r="I47" s="301"/>
      <c r="J47" s="301"/>
      <c r="K47" s="302"/>
      <c r="L47" s="148"/>
    </row>
    <row r="48" spans="1:12" s="126" customFormat="1" ht="22.5" customHeight="1" x14ac:dyDescent="0.2">
      <c r="A48" s="150"/>
      <c r="B48" s="297" t="s">
        <v>342</v>
      </c>
      <c r="C48" s="298" t="s">
        <v>316</v>
      </c>
      <c r="D48" s="298"/>
      <c r="E48" s="298"/>
      <c r="F48" s="299" t="s">
        <v>139</v>
      </c>
      <c r="G48" s="300" t="s">
        <v>324</v>
      </c>
      <c r="H48" s="301" t="s">
        <v>141</v>
      </c>
      <c r="I48" s="301"/>
      <c r="J48" s="301"/>
      <c r="K48" s="302"/>
      <c r="L48" s="148"/>
    </row>
    <row r="49" spans="1:12" s="126" customFormat="1" ht="33.75" customHeight="1" x14ac:dyDescent="0.2">
      <c r="A49" s="150"/>
      <c r="B49" s="297" t="s">
        <v>343</v>
      </c>
      <c r="C49" s="298" t="s">
        <v>309</v>
      </c>
      <c r="D49" s="298"/>
      <c r="E49" s="298"/>
      <c r="F49" s="299" t="s">
        <v>139</v>
      </c>
      <c r="G49" s="300" t="s">
        <v>325</v>
      </c>
      <c r="H49" s="301" t="s">
        <v>141</v>
      </c>
      <c r="I49" s="301"/>
      <c r="J49" s="301" t="s">
        <v>141</v>
      </c>
      <c r="K49" s="302"/>
      <c r="L49" s="148"/>
    </row>
    <row r="50" spans="1:12" s="126" customFormat="1" ht="12.75" customHeight="1" x14ac:dyDescent="0.2">
      <c r="A50" s="150"/>
      <c r="B50" s="297" t="s">
        <v>344</v>
      </c>
      <c r="C50" s="298" t="s">
        <v>310</v>
      </c>
      <c r="D50" s="298"/>
      <c r="E50" s="298"/>
      <c r="F50" s="299" t="s">
        <v>139</v>
      </c>
      <c r="G50" s="300" t="s">
        <v>301</v>
      </c>
      <c r="H50" s="301"/>
      <c r="I50" s="301"/>
      <c r="J50" s="301"/>
      <c r="K50" s="302"/>
      <c r="L50" s="148"/>
    </row>
    <row r="51" spans="1:12" s="126" customFormat="1" ht="45" customHeight="1" x14ac:dyDescent="0.2">
      <c r="A51" s="150"/>
      <c r="B51" s="297" t="s">
        <v>345</v>
      </c>
      <c r="C51" s="298" t="s">
        <v>311</v>
      </c>
      <c r="D51" s="298"/>
      <c r="E51" s="298"/>
      <c r="F51" s="299" t="s">
        <v>139</v>
      </c>
      <c r="G51" s="300" t="s">
        <v>326</v>
      </c>
      <c r="H51" s="301" t="s">
        <v>141</v>
      </c>
      <c r="I51" s="301" t="s">
        <v>141</v>
      </c>
      <c r="J51" s="301" t="s">
        <v>141</v>
      </c>
      <c r="K51" s="302"/>
      <c r="L51" s="148"/>
    </row>
    <row r="52" spans="1:12" s="126" customFormat="1" ht="22.5" x14ac:dyDescent="0.2">
      <c r="A52" s="150"/>
      <c r="B52" s="297" t="s">
        <v>346</v>
      </c>
      <c r="C52" s="298" t="s">
        <v>312</v>
      </c>
      <c r="D52" s="298"/>
      <c r="E52" s="298"/>
      <c r="F52" s="299" t="s">
        <v>139</v>
      </c>
      <c r="G52" s="300" t="s">
        <v>328</v>
      </c>
      <c r="H52" s="301"/>
      <c r="I52" s="301"/>
      <c r="J52" s="301" t="s">
        <v>141</v>
      </c>
      <c r="K52" s="302"/>
      <c r="L52" s="148"/>
    </row>
    <row r="53" spans="1:12" s="126" customFormat="1" ht="22.5" customHeight="1" x14ac:dyDescent="0.2">
      <c r="A53" s="150"/>
      <c r="B53" s="297" t="s">
        <v>347</v>
      </c>
      <c r="C53" s="303" t="s">
        <v>137</v>
      </c>
      <c r="D53" s="298"/>
      <c r="E53" s="298"/>
      <c r="F53" s="299"/>
      <c r="G53" s="300" t="s">
        <v>328</v>
      </c>
      <c r="H53" s="301"/>
      <c r="I53" s="301"/>
      <c r="J53" s="301" t="s">
        <v>141</v>
      </c>
      <c r="K53" s="302"/>
      <c r="L53" s="148"/>
    </row>
    <row r="54" spans="1:12" s="126" customFormat="1" ht="22.5" customHeight="1" x14ac:dyDescent="0.2">
      <c r="A54" s="150"/>
      <c r="B54" s="297" t="s">
        <v>348</v>
      </c>
      <c r="C54" s="298" t="s">
        <v>313</v>
      </c>
      <c r="D54" s="298"/>
      <c r="E54" s="298"/>
      <c r="F54" s="299" t="s">
        <v>139</v>
      </c>
      <c r="G54" s="300" t="s">
        <v>329</v>
      </c>
      <c r="H54" s="301"/>
      <c r="I54" s="301"/>
      <c r="J54" s="301" t="s">
        <v>141</v>
      </c>
      <c r="K54" s="302"/>
      <c r="L54" s="148"/>
    </row>
    <row r="55" spans="1:12" s="126" customFormat="1" ht="12.75" customHeight="1" x14ac:dyDescent="0.2">
      <c r="A55" s="305"/>
      <c r="B55" s="306" t="s">
        <v>349</v>
      </c>
      <c r="C55" s="307" t="s">
        <v>314</v>
      </c>
      <c r="D55" s="307"/>
      <c r="E55" s="307"/>
      <c r="F55" s="308" t="s">
        <v>139</v>
      </c>
      <c r="G55" s="309" t="s">
        <v>301</v>
      </c>
      <c r="H55" s="310"/>
      <c r="I55" s="310"/>
      <c r="J55" s="310"/>
      <c r="K55" s="311"/>
      <c r="L55" s="148"/>
    </row>
    <row r="56" spans="1:12" s="126" customFormat="1" ht="15" x14ac:dyDescent="0.2">
      <c r="A56" s="288">
        <v>34</v>
      </c>
      <c r="B56" s="312" t="s">
        <v>223</v>
      </c>
      <c r="C56" s="292"/>
      <c r="D56" s="292"/>
      <c r="E56" s="292"/>
      <c r="F56" s="293"/>
      <c r="G56" s="313"/>
      <c r="H56" s="295"/>
      <c r="I56" s="295"/>
      <c r="J56" s="295"/>
      <c r="K56" s="289"/>
      <c r="L56" s="148"/>
    </row>
    <row r="57" spans="1:12" s="126" customFormat="1" x14ac:dyDescent="0.2">
      <c r="A57" s="150" t="s">
        <v>224</v>
      </c>
      <c r="B57" s="314" t="s">
        <v>225</v>
      </c>
      <c r="C57" s="298" t="s">
        <v>137</v>
      </c>
      <c r="D57" s="298">
        <v>2500</v>
      </c>
      <c r="E57" s="298">
        <v>25000</v>
      </c>
      <c r="F57" s="301"/>
      <c r="G57" s="315" t="s">
        <v>221</v>
      </c>
      <c r="H57" s="301"/>
      <c r="I57" s="301" t="s">
        <v>144</v>
      </c>
      <c r="J57" s="301" t="s">
        <v>144</v>
      </c>
      <c r="K57" s="140"/>
      <c r="L57" s="148"/>
    </row>
    <row r="58" spans="1:12" s="126" customFormat="1" x14ac:dyDescent="0.2">
      <c r="A58" s="150" t="s">
        <v>226</v>
      </c>
      <c r="B58" s="314" t="s">
        <v>227</v>
      </c>
      <c r="C58" s="298" t="s">
        <v>137</v>
      </c>
      <c r="D58" s="298">
        <v>2500</v>
      </c>
      <c r="E58" s="298">
        <v>25000</v>
      </c>
      <c r="F58" s="301"/>
      <c r="G58" s="315" t="s">
        <v>221</v>
      </c>
      <c r="H58" s="301"/>
      <c r="I58" s="301" t="s">
        <v>144</v>
      </c>
      <c r="J58" s="301" t="s">
        <v>144</v>
      </c>
      <c r="K58" s="140"/>
      <c r="L58" s="148"/>
    </row>
    <row r="59" spans="1:12" s="126" customFormat="1" ht="25.5" x14ac:dyDescent="0.2">
      <c r="A59" s="150" t="s">
        <v>228</v>
      </c>
      <c r="B59" s="316" t="s">
        <v>229</v>
      </c>
      <c r="C59" s="298" t="s">
        <v>137</v>
      </c>
      <c r="D59" s="298">
        <v>2500</v>
      </c>
      <c r="E59" s="298">
        <v>25000</v>
      </c>
      <c r="F59" s="301"/>
      <c r="G59" s="315" t="s">
        <v>221</v>
      </c>
      <c r="H59" s="301"/>
      <c r="I59" s="301" t="s">
        <v>144</v>
      </c>
      <c r="J59" s="301" t="s">
        <v>144</v>
      </c>
      <c r="K59" s="140"/>
      <c r="L59" s="148"/>
    </row>
    <row r="60" spans="1:12" s="126" customFormat="1" x14ac:dyDescent="0.2">
      <c r="A60" s="150" t="s">
        <v>230</v>
      </c>
      <c r="B60" s="314" t="s">
        <v>231</v>
      </c>
      <c r="C60" s="298" t="s">
        <v>137</v>
      </c>
      <c r="D60" s="298">
        <v>2500</v>
      </c>
      <c r="E60" s="298">
        <v>25000</v>
      </c>
      <c r="F60" s="301"/>
      <c r="G60" s="315" t="s">
        <v>221</v>
      </c>
      <c r="H60" s="301"/>
      <c r="I60" s="301"/>
      <c r="J60" s="301" t="s">
        <v>144</v>
      </c>
      <c r="K60" s="140"/>
      <c r="L60" s="148"/>
    </row>
    <row r="61" spans="1:12" s="126" customFormat="1" ht="51" x14ac:dyDescent="0.2">
      <c r="A61" s="150" t="s">
        <v>232</v>
      </c>
      <c r="B61" s="316" t="s">
        <v>233</v>
      </c>
      <c r="C61" s="298" t="s">
        <v>137</v>
      </c>
      <c r="D61" s="298">
        <v>2500</v>
      </c>
      <c r="E61" s="298">
        <v>25000</v>
      </c>
      <c r="F61" s="301"/>
      <c r="G61" s="315" t="s">
        <v>221</v>
      </c>
      <c r="H61" s="301"/>
      <c r="I61" s="301" t="s">
        <v>144</v>
      </c>
      <c r="J61" s="301" t="s">
        <v>144</v>
      </c>
      <c r="K61" s="140"/>
      <c r="L61" s="148"/>
    </row>
    <row r="62" spans="1:12" s="126" customFormat="1" ht="33.75" x14ac:dyDescent="0.2">
      <c r="A62" s="255">
        <v>35</v>
      </c>
      <c r="B62" s="206" t="s">
        <v>234</v>
      </c>
      <c r="C62" s="265" t="s">
        <v>235</v>
      </c>
      <c r="D62" s="265">
        <v>50</v>
      </c>
      <c r="E62" s="265">
        <v>200</v>
      </c>
      <c r="F62" s="317" t="s">
        <v>139</v>
      </c>
      <c r="G62" s="318" t="s">
        <v>236</v>
      </c>
      <c r="H62" s="310" t="s">
        <v>141</v>
      </c>
      <c r="I62" s="319" t="s">
        <v>141</v>
      </c>
      <c r="J62" s="310" t="s">
        <v>141</v>
      </c>
      <c r="K62" s="311"/>
      <c r="L62" s="135"/>
    </row>
    <row r="63" spans="1:12" s="126" customFormat="1" ht="15" x14ac:dyDescent="0.2">
      <c r="A63" s="255">
        <v>36</v>
      </c>
      <c r="B63" s="206" t="s">
        <v>237</v>
      </c>
      <c r="C63" s="271" t="s">
        <v>238</v>
      </c>
      <c r="D63" s="265">
        <v>5</v>
      </c>
      <c r="E63" s="265">
        <v>20</v>
      </c>
      <c r="F63" s="257" t="s">
        <v>139</v>
      </c>
      <c r="G63" s="266" t="s">
        <v>239</v>
      </c>
      <c r="H63" s="267" t="s">
        <v>141</v>
      </c>
      <c r="I63" s="267"/>
      <c r="J63" s="267" t="s">
        <v>132</v>
      </c>
      <c r="K63" s="268" t="s">
        <v>141</v>
      </c>
      <c r="L63" s="135"/>
    </row>
    <row r="64" spans="1:12" s="126" customFormat="1" ht="33.75" x14ac:dyDescent="0.2">
      <c r="A64" s="255">
        <v>37</v>
      </c>
      <c r="B64" s="206" t="s">
        <v>240</v>
      </c>
      <c r="C64" s="271" t="s">
        <v>241</v>
      </c>
      <c r="D64" s="265">
        <v>5</v>
      </c>
      <c r="E64" s="265">
        <v>20</v>
      </c>
      <c r="F64" s="257" t="s">
        <v>139</v>
      </c>
      <c r="G64" s="266" t="s">
        <v>242</v>
      </c>
      <c r="H64" s="267" t="s">
        <v>141</v>
      </c>
      <c r="I64" s="267" t="s">
        <v>141</v>
      </c>
      <c r="J64" s="267" t="s">
        <v>141</v>
      </c>
      <c r="K64" s="268"/>
      <c r="L64" s="135"/>
    </row>
    <row r="65" spans="1:13" s="126" customFormat="1" ht="22.5" x14ac:dyDescent="0.2">
      <c r="A65" s="255">
        <v>38</v>
      </c>
      <c r="B65" s="206" t="s">
        <v>243</v>
      </c>
      <c r="C65" s="265" t="s">
        <v>244</v>
      </c>
      <c r="D65" s="265">
        <v>50</v>
      </c>
      <c r="E65" s="265">
        <v>200</v>
      </c>
      <c r="F65" s="257" t="s">
        <v>139</v>
      </c>
      <c r="G65" s="266" t="s">
        <v>245</v>
      </c>
      <c r="H65" s="267" t="s">
        <v>141</v>
      </c>
      <c r="I65" s="267" t="s">
        <v>141</v>
      </c>
      <c r="J65" s="267" t="s">
        <v>132</v>
      </c>
      <c r="K65" s="268"/>
      <c r="L65" s="135"/>
    </row>
    <row r="66" spans="1:13" s="126" customFormat="1" ht="15" x14ac:dyDescent="0.2">
      <c r="A66" s="255">
        <v>39</v>
      </c>
      <c r="B66" s="206" t="s">
        <v>246</v>
      </c>
      <c r="C66" s="265" t="s">
        <v>247</v>
      </c>
      <c r="D66" s="265">
        <v>50</v>
      </c>
      <c r="E66" s="265">
        <v>200</v>
      </c>
      <c r="F66" s="257" t="s">
        <v>139</v>
      </c>
      <c r="G66" s="266" t="s">
        <v>248</v>
      </c>
      <c r="H66" s="267" t="s">
        <v>141</v>
      </c>
      <c r="I66" s="267"/>
      <c r="J66" s="267" t="s">
        <v>132</v>
      </c>
      <c r="K66" s="268"/>
      <c r="L66" s="135"/>
    </row>
    <row r="67" spans="1:13" s="126" customFormat="1" ht="33.75" x14ac:dyDescent="0.2">
      <c r="A67" s="255">
        <v>40</v>
      </c>
      <c r="B67" s="206" t="s">
        <v>249</v>
      </c>
      <c r="C67" s="265" t="s">
        <v>250</v>
      </c>
      <c r="D67" s="265">
        <v>50</v>
      </c>
      <c r="E67" s="265">
        <v>200</v>
      </c>
      <c r="F67" s="257" t="s">
        <v>146</v>
      </c>
      <c r="G67" s="263" t="s">
        <v>251</v>
      </c>
      <c r="H67" s="267"/>
      <c r="I67" s="267"/>
      <c r="J67" s="267" t="s">
        <v>141</v>
      </c>
      <c r="K67" s="268"/>
      <c r="L67" s="135"/>
    </row>
    <row r="68" spans="1:13" s="126" customFormat="1" ht="63.75" x14ac:dyDescent="0.2">
      <c r="A68" s="326">
        <v>41</v>
      </c>
      <c r="B68" s="320" t="s">
        <v>252</v>
      </c>
      <c r="C68" s="256" t="s">
        <v>137</v>
      </c>
      <c r="D68" s="265">
        <v>200</v>
      </c>
      <c r="E68" s="265">
        <v>500</v>
      </c>
      <c r="F68" s="267"/>
      <c r="G68" s="287" t="s">
        <v>221</v>
      </c>
      <c r="H68" s="267"/>
      <c r="I68" s="267"/>
      <c r="J68" s="267"/>
      <c r="K68" s="268"/>
      <c r="L68" s="148"/>
    </row>
    <row r="69" spans="1:13" s="126" customFormat="1" ht="33.75" x14ac:dyDescent="0.2">
      <c r="A69" s="326">
        <v>42</v>
      </c>
      <c r="B69" s="206" t="s">
        <v>253</v>
      </c>
      <c r="C69" s="265" t="s">
        <v>254</v>
      </c>
      <c r="D69" s="265">
        <v>500</v>
      </c>
      <c r="E69" s="265">
        <v>2000</v>
      </c>
      <c r="F69" s="257" t="s">
        <v>146</v>
      </c>
      <c r="G69" s="263" t="s">
        <v>255</v>
      </c>
      <c r="H69" s="267" t="s">
        <v>141</v>
      </c>
      <c r="I69" s="267" t="s">
        <v>256</v>
      </c>
      <c r="J69" s="267" t="s">
        <v>132</v>
      </c>
      <c r="K69" s="268"/>
      <c r="L69" s="135"/>
    </row>
    <row r="70" spans="1:13" s="126" customFormat="1" ht="22.5" x14ac:dyDescent="0.2">
      <c r="A70" s="326">
        <v>43</v>
      </c>
      <c r="B70" s="206" t="s">
        <v>257</v>
      </c>
      <c r="C70" s="265" t="s">
        <v>258</v>
      </c>
      <c r="D70" s="265">
        <v>200</v>
      </c>
      <c r="E70" s="265">
        <v>500</v>
      </c>
      <c r="F70" s="257" t="s">
        <v>139</v>
      </c>
      <c r="G70" s="266" t="s">
        <v>259</v>
      </c>
      <c r="H70" s="267"/>
      <c r="I70" s="321" t="s">
        <v>256</v>
      </c>
      <c r="J70" s="267" t="s">
        <v>141</v>
      </c>
      <c r="K70" s="268"/>
      <c r="L70" s="135"/>
    </row>
    <row r="71" spans="1:13" s="126" customFormat="1" ht="34.5" customHeight="1" x14ac:dyDescent="0.2">
      <c r="A71" s="326">
        <v>44</v>
      </c>
      <c r="B71" s="206" t="s">
        <v>260</v>
      </c>
      <c r="C71" s="265" t="s">
        <v>261</v>
      </c>
      <c r="D71" s="265">
        <v>500</v>
      </c>
      <c r="E71" s="265">
        <v>2000</v>
      </c>
      <c r="F71" s="257" t="s">
        <v>146</v>
      </c>
      <c r="G71" s="261" t="s">
        <v>262</v>
      </c>
      <c r="H71" s="267" t="s">
        <v>141</v>
      </c>
      <c r="I71" s="267" t="s">
        <v>263</v>
      </c>
      <c r="J71" s="267" t="s">
        <v>132</v>
      </c>
      <c r="K71" s="268"/>
      <c r="L71" s="135"/>
    </row>
    <row r="72" spans="1:13" s="126" customFormat="1" ht="25.5" x14ac:dyDescent="0.2">
      <c r="A72" s="326">
        <v>45</v>
      </c>
      <c r="B72" s="210" t="s">
        <v>264</v>
      </c>
      <c r="C72" s="265" t="s">
        <v>265</v>
      </c>
      <c r="D72" s="265">
        <v>100</v>
      </c>
      <c r="E72" s="265">
        <v>200</v>
      </c>
      <c r="F72" s="257" t="s">
        <v>139</v>
      </c>
      <c r="G72" s="322" t="s">
        <v>266</v>
      </c>
      <c r="H72" s="267"/>
      <c r="I72" s="267"/>
      <c r="J72" s="267" t="s">
        <v>141</v>
      </c>
      <c r="K72" s="268"/>
      <c r="L72" s="135"/>
    </row>
    <row r="73" spans="1:13" s="126" customFormat="1" ht="15" x14ac:dyDescent="0.2">
      <c r="A73" s="326">
        <v>46</v>
      </c>
      <c r="B73" s="206" t="s">
        <v>267</v>
      </c>
      <c r="C73" s="265" t="s">
        <v>268</v>
      </c>
      <c r="D73" s="265">
        <v>500</v>
      </c>
      <c r="E73" s="265">
        <v>2000</v>
      </c>
      <c r="F73" s="257" t="s">
        <v>139</v>
      </c>
      <c r="G73" s="266" t="s">
        <v>269</v>
      </c>
      <c r="H73" s="267"/>
      <c r="I73" s="267" t="s">
        <v>256</v>
      </c>
      <c r="J73" s="267" t="s">
        <v>132</v>
      </c>
      <c r="K73" s="268"/>
      <c r="L73" s="135"/>
    </row>
    <row r="74" spans="1:13" s="126" customFormat="1" ht="33.75" x14ac:dyDescent="0.2">
      <c r="A74" s="326">
        <v>47</v>
      </c>
      <c r="B74" s="206" t="s">
        <v>270</v>
      </c>
      <c r="C74" s="265" t="s">
        <v>271</v>
      </c>
      <c r="D74" s="265">
        <v>500</v>
      </c>
      <c r="E74" s="265">
        <v>2000</v>
      </c>
      <c r="F74" s="257" t="s">
        <v>146</v>
      </c>
      <c r="G74" s="261" t="s">
        <v>272</v>
      </c>
      <c r="H74" s="267" t="s">
        <v>141</v>
      </c>
      <c r="I74" s="267" t="s">
        <v>273</v>
      </c>
      <c r="J74" s="267" t="s">
        <v>132</v>
      </c>
      <c r="K74" s="268"/>
      <c r="L74" s="135"/>
    </row>
    <row r="75" spans="1:13" s="126" customFormat="1" ht="34.5" thickBot="1" x14ac:dyDescent="0.25">
      <c r="A75" s="153">
        <v>48</v>
      </c>
      <c r="B75" s="325" t="s">
        <v>274</v>
      </c>
      <c r="C75" s="304" t="s">
        <v>275</v>
      </c>
      <c r="D75" s="304">
        <v>500</v>
      </c>
      <c r="E75" s="304">
        <v>2000</v>
      </c>
      <c r="F75" s="323" t="s">
        <v>146</v>
      </c>
      <c r="G75" s="324" t="s">
        <v>276</v>
      </c>
      <c r="H75" s="272" t="s">
        <v>141</v>
      </c>
      <c r="I75" s="272" t="s">
        <v>277</v>
      </c>
      <c r="J75" s="272" t="s">
        <v>132</v>
      </c>
      <c r="K75" s="273"/>
      <c r="L75" s="135"/>
    </row>
    <row r="76" spans="1:13" x14ac:dyDescent="0.2">
      <c r="A76" s="159" t="s">
        <v>131</v>
      </c>
      <c r="G76" s="161"/>
      <c r="M76" s="110"/>
    </row>
    <row r="77" spans="1:13" ht="15" x14ac:dyDescent="0.25">
      <c r="F77"/>
      <c r="M77" s="110"/>
    </row>
  </sheetData>
  <sheetProtection sheet="1" objects="1" scenarios="1"/>
  <mergeCells count="2">
    <mergeCell ref="H1:K1"/>
    <mergeCell ref="D2:E2"/>
  </mergeCells>
  <hyperlinks>
    <hyperlink ref="B68" r:id="rId1" location="ntr2-L_2012197DA.01001901-E0002" display="ntr2-L_2012197DA.01001901-E0002"/>
    <hyperlink ref="F5" r:id="rId2"/>
    <hyperlink ref="F7" r:id="rId3"/>
    <hyperlink ref="F9" r:id="rId4"/>
    <hyperlink ref="F10" r:id="rId5"/>
    <hyperlink ref="F11" r:id="rId6"/>
    <hyperlink ref="F12" r:id="rId7"/>
    <hyperlink ref="F13" r:id="rId8"/>
    <hyperlink ref="F14" r:id="rId9"/>
    <hyperlink ref="F15" r:id="rId10"/>
    <hyperlink ref="F16" r:id="rId11"/>
    <hyperlink ref="F17" r:id="rId12"/>
    <hyperlink ref="F19" r:id="rId13"/>
    <hyperlink ref="F21" r:id="rId14"/>
    <hyperlink ref="F22" r:id="rId15"/>
    <hyperlink ref="F23" r:id="rId16"/>
    <hyperlink ref="F24" r:id="rId17"/>
    <hyperlink ref="F25" r:id="rId18"/>
    <hyperlink ref="F26" r:id="rId19"/>
    <hyperlink ref="F27" r:id="rId20"/>
    <hyperlink ref="F29" r:id="rId21"/>
    <hyperlink ref="F30" r:id="rId22"/>
    <hyperlink ref="F31" r:id="rId23"/>
    <hyperlink ref="F32" r:id="rId24"/>
    <hyperlink ref="F62" r:id="rId25"/>
    <hyperlink ref="F63" r:id="rId26"/>
    <hyperlink ref="F64" r:id="rId27"/>
    <hyperlink ref="F65" r:id="rId28"/>
    <hyperlink ref="F66" r:id="rId29"/>
    <hyperlink ref="F67" r:id="rId30"/>
    <hyperlink ref="F69" r:id="rId31"/>
    <hyperlink ref="F70" r:id="rId32"/>
    <hyperlink ref="F71" r:id="rId33"/>
    <hyperlink ref="F72" r:id="rId34"/>
    <hyperlink ref="F73" r:id="rId35"/>
    <hyperlink ref="F74" r:id="rId36"/>
    <hyperlink ref="F75" r:id="rId37"/>
    <hyperlink ref="F18" r:id="rId38"/>
    <hyperlink ref="F28" r:id="rId39"/>
    <hyperlink ref="F34" r:id="rId40"/>
    <hyperlink ref="F33" r:id="rId41"/>
    <hyperlink ref="F35" r:id="rId42"/>
    <hyperlink ref="F39" r:id="rId43"/>
    <hyperlink ref="F38" r:id="rId44"/>
    <hyperlink ref="F36" r:id="rId45"/>
    <hyperlink ref="F41" r:id="rId46"/>
    <hyperlink ref="F42" r:id="rId47"/>
    <hyperlink ref="F43" r:id="rId48"/>
    <hyperlink ref="F44" r:id="rId49"/>
    <hyperlink ref="F45" r:id="rId50"/>
    <hyperlink ref="F46" r:id="rId51"/>
    <hyperlink ref="F47" r:id="rId52"/>
    <hyperlink ref="F48" r:id="rId53"/>
    <hyperlink ref="F49" r:id="rId54"/>
    <hyperlink ref="F50" r:id="rId55"/>
    <hyperlink ref="F51" r:id="rId56"/>
    <hyperlink ref="F52" r:id="rId57"/>
    <hyperlink ref="F54" r:id="rId58"/>
    <hyperlink ref="F55" r:id="rId59"/>
  </hyperlinks>
  <pageMargins left="0.70866141732283472" right="0.70866141732283472" top="0.74803149606299213" bottom="0.74803149606299213" header="0.31496062992125984" footer="0.31496062992125984"/>
  <pageSetup paperSize="8" scale="57" orientation="portrait" r:id="rId60"/>
  <drawing r:id="rId6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election activeCell="A3" sqref="A3"/>
    </sheetView>
  </sheetViews>
  <sheetFormatPr defaultRowHeight="15.75" x14ac:dyDescent="0.25"/>
  <cols>
    <col min="1" max="1" width="39" style="2" customWidth="1"/>
    <col min="2" max="2" width="4.28515625" style="59" customWidth="1"/>
    <col min="3" max="3" width="60.140625" style="2" customWidth="1"/>
    <col min="4" max="4" width="11.140625" style="2" customWidth="1"/>
    <col min="5" max="5" width="11" style="2" customWidth="1"/>
    <col min="6" max="8" width="9.140625" style="2"/>
    <col min="9" max="9" width="70.85546875" style="2" customWidth="1"/>
    <col min="10" max="16384" width="9.140625" style="2"/>
  </cols>
  <sheetData>
    <row r="1" spans="1:15" ht="16.5" thickBot="1" x14ac:dyDescent="0.3"/>
    <row r="2" spans="1:15" ht="30.75" thickBot="1" x14ac:dyDescent="0.45">
      <c r="A2" s="60" t="s">
        <v>1</v>
      </c>
      <c r="B2" s="61"/>
      <c r="C2" s="62" t="s">
        <v>39</v>
      </c>
      <c r="D2" s="62" t="s">
        <v>34</v>
      </c>
      <c r="E2" s="62" t="s">
        <v>35</v>
      </c>
    </row>
    <row r="3" spans="1:15" ht="57" customHeight="1" thickBot="1" x14ac:dyDescent="0.3">
      <c r="A3" s="63" t="s">
        <v>358</v>
      </c>
      <c r="B3" s="61"/>
      <c r="C3" s="64" t="s">
        <v>40</v>
      </c>
      <c r="D3" s="355" t="s">
        <v>41</v>
      </c>
      <c r="E3" s="361"/>
      <c r="O3" s="65"/>
    </row>
    <row r="4" spans="1:15" ht="57" customHeight="1" thickBot="1" x14ac:dyDescent="0.3">
      <c r="A4" s="66" t="s">
        <v>111</v>
      </c>
      <c r="B4" s="61" t="s">
        <v>112</v>
      </c>
      <c r="C4" s="98" t="s">
        <v>113</v>
      </c>
      <c r="D4" s="99">
        <v>100</v>
      </c>
      <c r="E4" s="99">
        <v>200</v>
      </c>
      <c r="H4" s="61" t="s">
        <v>43</v>
      </c>
      <c r="I4" s="67" t="s">
        <v>44</v>
      </c>
      <c r="O4" s="65"/>
    </row>
    <row r="5" spans="1:15" ht="57" customHeight="1" thickBot="1" x14ac:dyDescent="0.3">
      <c r="A5" s="100" t="s">
        <v>114</v>
      </c>
      <c r="B5" s="61" t="s">
        <v>115</v>
      </c>
      <c r="C5" s="87" t="s">
        <v>116</v>
      </c>
      <c r="D5" s="101">
        <v>200</v>
      </c>
      <c r="E5" s="101">
        <v>500</v>
      </c>
      <c r="H5" s="70" t="s">
        <v>45</v>
      </c>
      <c r="I5" s="71" t="s">
        <v>46</v>
      </c>
      <c r="O5" s="65"/>
    </row>
    <row r="6" spans="1:15" ht="45.75" thickBot="1" x14ac:dyDescent="0.3">
      <c r="A6" s="66" t="s">
        <v>42</v>
      </c>
      <c r="B6" s="61" t="s">
        <v>43</v>
      </c>
      <c r="C6" s="67" t="s">
        <v>44</v>
      </c>
      <c r="D6" s="68">
        <v>5</v>
      </c>
      <c r="E6" s="68">
        <v>20</v>
      </c>
      <c r="H6" s="75"/>
      <c r="I6" s="76" t="s">
        <v>48</v>
      </c>
      <c r="O6" s="65"/>
    </row>
    <row r="7" spans="1:15" thickBot="1" x14ac:dyDescent="0.3">
      <c r="A7" s="69"/>
      <c r="B7" s="70" t="s">
        <v>45</v>
      </c>
      <c r="C7" s="71" t="s">
        <v>46</v>
      </c>
      <c r="D7" s="72">
        <v>50</v>
      </c>
      <c r="E7" s="73">
        <v>200</v>
      </c>
      <c r="H7" s="70"/>
      <c r="I7" s="80" t="s">
        <v>50</v>
      </c>
      <c r="O7" s="65"/>
    </row>
    <row r="8" spans="1:15" ht="45" x14ac:dyDescent="0.25">
      <c r="A8" s="74" t="s">
        <v>47</v>
      </c>
      <c r="B8" s="75"/>
      <c r="C8" s="76" t="s">
        <v>48</v>
      </c>
      <c r="D8" s="77"/>
      <c r="E8" s="78"/>
      <c r="H8" s="84" t="s">
        <v>51</v>
      </c>
      <c r="I8" s="71" t="s">
        <v>52</v>
      </c>
      <c r="O8" s="65"/>
    </row>
    <row r="9" spans="1:15" thickBot="1" x14ac:dyDescent="0.3">
      <c r="A9" s="79" t="s">
        <v>49</v>
      </c>
      <c r="B9" s="70"/>
      <c r="C9" s="80" t="s">
        <v>50</v>
      </c>
      <c r="D9" s="81"/>
      <c r="E9" s="82"/>
      <c r="H9" s="86"/>
      <c r="I9" s="87" t="s">
        <v>54</v>
      </c>
      <c r="O9" s="65"/>
    </row>
    <row r="10" spans="1:15" ht="28.5" x14ac:dyDescent="0.25">
      <c r="A10" s="83"/>
      <c r="B10" s="84" t="s">
        <v>51</v>
      </c>
      <c r="C10" s="71" t="s">
        <v>52</v>
      </c>
      <c r="D10" s="72">
        <v>50</v>
      </c>
      <c r="E10" s="73">
        <v>200</v>
      </c>
      <c r="H10" s="70" t="s">
        <v>55</v>
      </c>
      <c r="I10" s="71" t="s">
        <v>56</v>
      </c>
      <c r="O10" s="65"/>
    </row>
    <row r="11" spans="1:15" thickBot="1" x14ac:dyDescent="0.3">
      <c r="A11" s="85" t="s">
        <v>53</v>
      </c>
      <c r="B11" s="86"/>
      <c r="C11" s="87" t="s">
        <v>54</v>
      </c>
      <c r="D11" s="81"/>
      <c r="E11" s="82"/>
      <c r="H11" s="75"/>
      <c r="I11" s="76" t="s">
        <v>58</v>
      </c>
      <c r="O11" s="65"/>
    </row>
    <row r="12" spans="1:15" thickBot="1" x14ac:dyDescent="0.3">
      <c r="A12" s="100" t="s">
        <v>117</v>
      </c>
      <c r="B12" s="61" t="s">
        <v>118</v>
      </c>
      <c r="C12" s="98" t="s">
        <v>119</v>
      </c>
      <c r="D12" s="99">
        <v>100</v>
      </c>
      <c r="E12" s="99">
        <v>500</v>
      </c>
      <c r="H12" s="75"/>
      <c r="I12" s="76" t="s">
        <v>60</v>
      </c>
      <c r="O12" s="65"/>
    </row>
    <row r="13" spans="1:15" ht="43.5" thickBot="1" x14ac:dyDescent="0.3">
      <c r="A13" s="100" t="s">
        <v>120</v>
      </c>
      <c r="B13" s="70" t="s">
        <v>121</v>
      </c>
      <c r="C13" s="87" t="s">
        <v>122</v>
      </c>
      <c r="D13" s="101">
        <v>100</v>
      </c>
      <c r="E13" s="101">
        <v>500</v>
      </c>
      <c r="H13" s="91"/>
      <c r="I13" s="92" t="s">
        <v>62</v>
      </c>
      <c r="O13" s="65"/>
    </row>
    <row r="14" spans="1:15" thickBot="1" x14ac:dyDescent="0.3">
      <c r="A14" s="102" t="s">
        <v>123</v>
      </c>
      <c r="B14" s="61" t="s">
        <v>124</v>
      </c>
      <c r="C14" s="87" t="s">
        <v>125</v>
      </c>
      <c r="D14" s="101">
        <v>50</v>
      </c>
      <c r="E14" s="101">
        <v>200</v>
      </c>
      <c r="H14" s="84" t="s">
        <v>63</v>
      </c>
      <c r="I14" s="71" t="s">
        <v>56</v>
      </c>
      <c r="O14" s="65"/>
    </row>
    <row r="15" spans="1:15" thickBot="1" x14ac:dyDescent="0.3">
      <c r="A15" s="88"/>
      <c r="B15" s="70" t="s">
        <v>55</v>
      </c>
      <c r="C15" s="71" t="s">
        <v>56</v>
      </c>
      <c r="D15" s="72">
        <v>10</v>
      </c>
      <c r="E15" s="73">
        <v>50</v>
      </c>
      <c r="H15" s="86"/>
      <c r="I15" s="87" t="s">
        <v>65</v>
      </c>
      <c r="O15" s="65"/>
    </row>
    <row r="16" spans="1:15" ht="15" x14ac:dyDescent="0.25">
      <c r="A16" s="74" t="s">
        <v>57</v>
      </c>
      <c r="B16" s="75"/>
      <c r="C16" s="76" t="s">
        <v>58</v>
      </c>
      <c r="D16" s="77"/>
      <c r="E16" s="78"/>
      <c r="H16" s="70" t="s">
        <v>66</v>
      </c>
      <c r="I16" s="71" t="s">
        <v>67</v>
      </c>
      <c r="O16" s="65"/>
    </row>
    <row r="17" spans="1:15" ht="60.75" thickBot="1" x14ac:dyDescent="0.3">
      <c r="A17" s="89" t="s">
        <v>59</v>
      </c>
      <c r="B17" s="75"/>
      <c r="C17" s="76" t="s">
        <v>60</v>
      </c>
      <c r="D17" s="77"/>
      <c r="E17" s="78"/>
      <c r="H17" s="70"/>
      <c r="I17" s="87" t="s">
        <v>69</v>
      </c>
      <c r="O17" s="65"/>
    </row>
    <row r="18" spans="1:15" ht="57.75" thickBot="1" x14ac:dyDescent="0.3">
      <c r="A18" s="90" t="s">
        <v>61</v>
      </c>
      <c r="B18" s="91"/>
      <c r="C18" s="92" t="s">
        <v>62</v>
      </c>
      <c r="D18" s="81"/>
      <c r="E18" s="82"/>
      <c r="H18" s="84" t="s">
        <v>70</v>
      </c>
      <c r="I18" s="71" t="s">
        <v>71</v>
      </c>
      <c r="O18" s="65"/>
    </row>
    <row r="19" spans="1:15" ht="43.5" thickBot="1" x14ac:dyDescent="0.3">
      <c r="A19" s="85"/>
      <c r="B19" s="84" t="s">
        <v>63</v>
      </c>
      <c r="C19" s="71" t="s">
        <v>56</v>
      </c>
      <c r="D19" s="72">
        <v>50</v>
      </c>
      <c r="E19" s="73">
        <v>200</v>
      </c>
      <c r="H19" s="86"/>
      <c r="I19" s="87" t="s">
        <v>73</v>
      </c>
      <c r="O19" s="65"/>
    </row>
    <row r="20" spans="1:15" thickBot="1" x14ac:dyDescent="0.3">
      <c r="A20" s="83" t="s">
        <v>64</v>
      </c>
      <c r="B20" s="86"/>
      <c r="C20" s="87" t="s">
        <v>65</v>
      </c>
      <c r="D20" s="81"/>
      <c r="E20" s="82"/>
      <c r="H20" s="70" t="s">
        <v>74</v>
      </c>
      <c r="I20" s="71" t="s">
        <v>71</v>
      </c>
      <c r="O20" s="65"/>
    </row>
    <row r="21" spans="1:15" ht="43.5" thickBot="1" x14ac:dyDescent="0.3">
      <c r="A21" s="88"/>
      <c r="B21" s="70" t="s">
        <v>66</v>
      </c>
      <c r="C21" s="71" t="s">
        <v>67</v>
      </c>
      <c r="D21" s="72">
        <v>10</v>
      </c>
      <c r="E21" s="73">
        <v>50</v>
      </c>
      <c r="H21" s="70"/>
      <c r="I21" s="87" t="s">
        <v>76</v>
      </c>
      <c r="O21" s="65"/>
    </row>
    <row r="22" spans="1:15" ht="30.75" thickBot="1" x14ac:dyDescent="0.3">
      <c r="A22" s="93" t="s">
        <v>68</v>
      </c>
      <c r="B22" s="70"/>
      <c r="C22" s="87" t="s">
        <v>69</v>
      </c>
      <c r="D22" s="81"/>
      <c r="E22" s="82"/>
      <c r="H22" s="84" t="s">
        <v>77</v>
      </c>
      <c r="I22" s="71" t="s">
        <v>78</v>
      </c>
    </row>
    <row r="23" spans="1:15" thickBot="1" x14ac:dyDescent="0.3">
      <c r="A23" s="85"/>
      <c r="B23" s="84" t="s">
        <v>70</v>
      </c>
      <c r="C23" s="71" t="s">
        <v>71</v>
      </c>
      <c r="D23" s="72">
        <v>150</v>
      </c>
      <c r="E23" s="73">
        <v>500</v>
      </c>
      <c r="H23" s="86"/>
      <c r="I23" s="87" t="s">
        <v>80</v>
      </c>
    </row>
    <row r="24" spans="1:15" ht="45.75" thickBot="1" x14ac:dyDescent="0.3">
      <c r="A24" s="66" t="s">
        <v>72</v>
      </c>
      <c r="B24" s="86"/>
      <c r="C24" s="87" t="s">
        <v>73</v>
      </c>
      <c r="D24" s="81"/>
      <c r="E24" s="82"/>
      <c r="H24" s="70" t="s">
        <v>81</v>
      </c>
      <c r="I24" s="71" t="s">
        <v>82</v>
      </c>
    </row>
    <row r="25" spans="1:15" ht="15" x14ac:dyDescent="0.25">
      <c r="A25" s="88"/>
      <c r="B25" s="70" t="s">
        <v>74</v>
      </c>
      <c r="C25" s="71" t="s">
        <v>71</v>
      </c>
      <c r="D25" s="72">
        <v>5000</v>
      </c>
      <c r="E25" s="73">
        <v>50000</v>
      </c>
      <c r="H25" s="75"/>
      <c r="I25" s="76" t="s">
        <v>84</v>
      </c>
    </row>
    <row r="26" spans="1:15" ht="57.75" thickBot="1" x14ac:dyDescent="0.3">
      <c r="A26" s="93" t="s">
        <v>75</v>
      </c>
      <c r="B26" s="70"/>
      <c r="C26" s="87" t="s">
        <v>76</v>
      </c>
      <c r="D26" s="81"/>
      <c r="E26" s="82"/>
      <c r="H26" s="75"/>
      <c r="I26" s="76" t="s">
        <v>86</v>
      </c>
    </row>
    <row r="27" spans="1:15" ht="29.25" thickBot="1" x14ac:dyDescent="0.3">
      <c r="A27" s="85"/>
      <c r="B27" s="84" t="s">
        <v>77</v>
      </c>
      <c r="C27" s="71" t="s">
        <v>78</v>
      </c>
      <c r="D27" s="72">
        <v>50</v>
      </c>
      <c r="E27" s="73">
        <v>200</v>
      </c>
      <c r="H27" s="91"/>
      <c r="I27" s="92" t="s">
        <v>87</v>
      </c>
    </row>
    <row r="28" spans="1:15" thickBot="1" x14ac:dyDescent="0.3">
      <c r="A28" s="83" t="s">
        <v>79</v>
      </c>
      <c r="B28" s="86"/>
      <c r="C28" s="87" t="s">
        <v>80</v>
      </c>
      <c r="D28" s="81"/>
      <c r="E28" s="82"/>
      <c r="H28" s="84" t="s">
        <v>88</v>
      </c>
      <c r="I28" s="71" t="s">
        <v>82</v>
      </c>
    </row>
    <row r="29" spans="1:15" ht="42.75" x14ac:dyDescent="0.25">
      <c r="A29" s="88"/>
      <c r="B29" s="70" t="s">
        <v>81</v>
      </c>
      <c r="C29" s="71" t="s">
        <v>82</v>
      </c>
      <c r="D29" s="72">
        <v>10</v>
      </c>
      <c r="E29" s="73">
        <v>50</v>
      </c>
      <c r="H29" s="75"/>
      <c r="I29" s="76" t="s">
        <v>89</v>
      </c>
    </row>
    <row r="30" spans="1:15" ht="43.5" thickBot="1" x14ac:dyDescent="0.3">
      <c r="A30" s="89" t="s">
        <v>83</v>
      </c>
      <c r="B30" s="75"/>
      <c r="C30" s="76" t="s">
        <v>84</v>
      </c>
      <c r="D30" s="77"/>
      <c r="E30" s="78"/>
      <c r="H30" s="91"/>
      <c r="I30" s="92" t="s">
        <v>90</v>
      </c>
    </row>
    <row r="31" spans="1:15" ht="30" x14ac:dyDescent="0.25">
      <c r="A31" s="74" t="s">
        <v>85</v>
      </c>
      <c r="B31" s="75"/>
      <c r="C31" s="76" t="s">
        <v>86</v>
      </c>
      <c r="D31" s="77"/>
      <c r="E31" s="78"/>
      <c r="H31" s="70" t="s">
        <v>91</v>
      </c>
      <c r="I31" s="71" t="s">
        <v>82</v>
      </c>
    </row>
    <row r="32" spans="1:15" ht="29.25" thickBot="1" x14ac:dyDescent="0.3">
      <c r="A32" s="94"/>
      <c r="B32" s="91"/>
      <c r="C32" s="92" t="s">
        <v>87</v>
      </c>
      <c r="D32" s="81"/>
      <c r="E32" s="82"/>
      <c r="H32" s="70"/>
      <c r="I32" s="87" t="s">
        <v>92</v>
      </c>
    </row>
    <row r="33" spans="1:9" ht="28.5" x14ac:dyDescent="0.25">
      <c r="A33" s="66"/>
      <c r="B33" s="84" t="s">
        <v>88</v>
      </c>
      <c r="C33" s="71" t="s">
        <v>82</v>
      </c>
      <c r="D33" s="72">
        <v>50</v>
      </c>
      <c r="E33" s="73">
        <v>200</v>
      </c>
      <c r="H33" s="84" t="s">
        <v>93</v>
      </c>
      <c r="I33" s="71" t="s">
        <v>94</v>
      </c>
    </row>
    <row r="34" spans="1:9" ht="43.5" thickBot="1" x14ac:dyDescent="0.3">
      <c r="A34" s="74" t="s">
        <v>85</v>
      </c>
      <c r="B34" s="75"/>
      <c r="C34" s="76" t="s">
        <v>89</v>
      </c>
      <c r="D34" s="77"/>
      <c r="E34" s="78"/>
      <c r="H34" s="86"/>
      <c r="I34" s="87" t="s">
        <v>96</v>
      </c>
    </row>
    <row r="35" spans="1:9" ht="43.5" thickBot="1" x14ac:dyDescent="0.3">
      <c r="A35" s="94"/>
      <c r="B35" s="91"/>
      <c r="C35" s="92" t="s">
        <v>90</v>
      </c>
      <c r="D35" s="81"/>
      <c r="E35" s="82"/>
      <c r="H35" s="70" t="s">
        <v>97</v>
      </c>
      <c r="I35" s="71" t="s">
        <v>98</v>
      </c>
    </row>
    <row r="36" spans="1:9" ht="29.25" thickBot="1" x14ac:dyDescent="0.3">
      <c r="A36" s="95"/>
      <c r="B36" s="70" t="s">
        <v>91</v>
      </c>
      <c r="C36" s="71" t="s">
        <v>82</v>
      </c>
      <c r="D36" s="72">
        <v>5000</v>
      </c>
      <c r="E36" s="73">
        <v>50000</v>
      </c>
      <c r="H36" s="70"/>
      <c r="I36" s="87" t="s">
        <v>100</v>
      </c>
    </row>
    <row r="37" spans="1:9" ht="30.75" thickBot="1" x14ac:dyDescent="0.3">
      <c r="A37" s="93" t="s">
        <v>85</v>
      </c>
      <c r="B37" s="70"/>
      <c r="C37" s="87" t="s">
        <v>92</v>
      </c>
      <c r="D37" s="81"/>
      <c r="E37" s="82"/>
      <c r="H37" s="84" t="s">
        <v>101</v>
      </c>
      <c r="I37" s="71" t="s">
        <v>102</v>
      </c>
    </row>
    <row r="38" spans="1:9" ht="28.5" x14ac:dyDescent="0.25">
      <c r="A38" s="96"/>
      <c r="B38" s="84" t="s">
        <v>93</v>
      </c>
      <c r="C38" s="71" t="s">
        <v>94</v>
      </c>
      <c r="D38" s="72">
        <v>10</v>
      </c>
      <c r="E38" s="73">
        <v>50</v>
      </c>
      <c r="H38" s="75"/>
      <c r="I38" s="76" t="s">
        <v>104</v>
      </c>
    </row>
    <row r="39" spans="1:9" ht="30.75" thickBot="1" x14ac:dyDescent="0.3">
      <c r="A39" s="66" t="s">
        <v>95</v>
      </c>
      <c r="B39" s="86"/>
      <c r="C39" s="87" t="s">
        <v>96</v>
      </c>
      <c r="D39" s="81"/>
      <c r="E39" s="82"/>
      <c r="H39" s="91"/>
      <c r="I39" s="92" t="s">
        <v>105</v>
      </c>
    </row>
    <row r="40" spans="1:9" ht="28.5" x14ac:dyDescent="0.25">
      <c r="A40" s="95"/>
      <c r="B40" s="70" t="s">
        <v>97</v>
      </c>
      <c r="C40" s="71" t="s">
        <v>98</v>
      </c>
      <c r="D40" s="72">
        <v>50</v>
      </c>
      <c r="E40" s="73">
        <v>200</v>
      </c>
      <c r="H40" s="70" t="s">
        <v>106</v>
      </c>
      <c r="I40" s="71" t="s">
        <v>107</v>
      </c>
    </row>
    <row r="41" spans="1:9" ht="29.25" thickBot="1" x14ac:dyDescent="0.3">
      <c r="A41" s="93" t="s">
        <v>99</v>
      </c>
      <c r="B41" s="70"/>
      <c r="C41" s="87" t="s">
        <v>100</v>
      </c>
      <c r="D41" s="81"/>
      <c r="E41" s="82"/>
      <c r="H41" s="75"/>
      <c r="I41" s="76" t="s">
        <v>109</v>
      </c>
    </row>
    <row r="42" spans="1:9" thickBot="1" x14ac:dyDescent="0.3">
      <c r="A42" s="96"/>
      <c r="B42" s="84" t="s">
        <v>101</v>
      </c>
      <c r="C42" s="71" t="s">
        <v>102</v>
      </c>
      <c r="D42" s="72">
        <v>50</v>
      </c>
      <c r="E42" s="73">
        <v>200</v>
      </c>
      <c r="H42" s="91"/>
      <c r="I42" s="92" t="s">
        <v>110</v>
      </c>
    </row>
    <row r="43" spans="1:9" thickBot="1" x14ac:dyDescent="0.3">
      <c r="A43" s="97" t="s">
        <v>103</v>
      </c>
      <c r="B43" s="75"/>
      <c r="C43" s="76" t="s">
        <v>104</v>
      </c>
      <c r="D43" s="77"/>
      <c r="E43" s="78"/>
      <c r="H43" s="61" t="s">
        <v>112</v>
      </c>
      <c r="I43" s="98" t="s">
        <v>113</v>
      </c>
    </row>
    <row r="44" spans="1:9" thickBot="1" x14ac:dyDescent="0.3">
      <c r="A44" s="94" t="s">
        <v>103</v>
      </c>
      <c r="B44" s="91"/>
      <c r="C44" s="92" t="s">
        <v>105</v>
      </c>
      <c r="D44" s="81"/>
      <c r="E44" s="82"/>
      <c r="H44" s="61" t="s">
        <v>115</v>
      </c>
      <c r="I44" s="87" t="s">
        <v>116</v>
      </c>
    </row>
    <row r="45" spans="1:9" thickBot="1" x14ac:dyDescent="0.3">
      <c r="A45" s="95"/>
      <c r="B45" s="70" t="s">
        <v>106</v>
      </c>
      <c r="C45" s="71" t="s">
        <v>107</v>
      </c>
      <c r="D45" s="72">
        <v>50</v>
      </c>
      <c r="E45" s="73">
        <v>200</v>
      </c>
      <c r="H45" s="61" t="s">
        <v>118</v>
      </c>
      <c r="I45" s="98" t="s">
        <v>119</v>
      </c>
    </row>
    <row r="46" spans="1:9" ht="30.75" thickBot="1" x14ac:dyDescent="0.3">
      <c r="A46" s="89" t="s">
        <v>108</v>
      </c>
      <c r="B46" s="75"/>
      <c r="C46" s="76" t="s">
        <v>109</v>
      </c>
      <c r="D46" s="77"/>
      <c r="E46" s="78"/>
      <c r="H46" s="70" t="s">
        <v>121</v>
      </c>
      <c r="I46" s="87" t="s">
        <v>122</v>
      </c>
    </row>
    <row r="47" spans="1:9" ht="30.75" thickBot="1" x14ac:dyDescent="0.3">
      <c r="A47" s="90" t="s">
        <v>108</v>
      </c>
      <c r="B47" s="91"/>
      <c r="C47" s="92" t="s">
        <v>110</v>
      </c>
      <c r="D47" s="81"/>
      <c r="E47" s="82"/>
      <c r="H47" s="61" t="s">
        <v>124</v>
      </c>
      <c r="I47" s="87" t="s">
        <v>125</v>
      </c>
    </row>
    <row r="48" spans="1:9" ht="15" x14ac:dyDescent="0.25">
      <c r="B48" s="2"/>
    </row>
    <row r="49" spans="2:5" ht="15" x14ac:dyDescent="0.25">
      <c r="B49" s="2"/>
    </row>
    <row r="50" spans="2:5" ht="15" x14ac:dyDescent="0.25">
      <c r="B50" s="2"/>
    </row>
    <row r="51" spans="2:5" ht="15" x14ac:dyDescent="0.25">
      <c r="B51" s="2"/>
    </row>
    <row r="52" spans="2:5" ht="15" x14ac:dyDescent="0.25">
      <c r="B52" s="2"/>
    </row>
    <row r="53" spans="2:5" x14ac:dyDescent="0.25">
      <c r="D53" s="4"/>
      <c r="E53" s="4"/>
    </row>
  </sheetData>
  <sheetProtection password="C364" sheet="1" objects="1" scenarios="1"/>
  <mergeCells count="1">
    <mergeCell ref="D3:E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workbookViewId="0">
      <selection activeCell="I1" sqref="I1:L1"/>
    </sheetView>
  </sheetViews>
  <sheetFormatPr defaultRowHeight="12.75" x14ac:dyDescent="0.2"/>
  <cols>
    <col min="1" max="1" width="5.85546875" style="159" customWidth="1"/>
    <col min="2" max="2" width="48.140625" style="110" customWidth="1"/>
    <col min="3" max="3" width="6.85546875" style="110" customWidth="1"/>
    <col min="4" max="4" width="14.28515625" style="110" customWidth="1"/>
    <col min="5" max="5" width="11.140625" style="224" customWidth="1"/>
    <col min="6" max="6" width="11" style="110" customWidth="1"/>
    <col min="7" max="7" width="12.5703125" style="160" customWidth="1"/>
    <col min="8" max="8" width="53.85546875" style="163" customWidth="1"/>
    <col min="9" max="12" width="11" style="110" customWidth="1"/>
    <col min="13" max="13" width="12.5703125" style="162" customWidth="1"/>
    <col min="14" max="14" width="39.42578125" style="159" customWidth="1"/>
    <col min="15" max="15" width="11" style="110" customWidth="1"/>
    <col min="16" max="19" width="9.140625" style="110"/>
    <col min="20" max="20" width="11.42578125" style="110" customWidth="1"/>
    <col min="21" max="16384" width="9.140625" style="110"/>
  </cols>
  <sheetData>
    <row r="1" spans="1:14" ht="39" customHeight="1" thickBot="1" x14ac:dyDescent="0.25">
      <c r="A1" s="103"/>
      <c r="B1" s="104" t="s">
        <v>126</v>
      </c>
      <c r="C1" s="104"/>
      <c r="D1" s="105" t="s">
        <v>127</v>
      </c>
      <c r="E1" s="217" t="s">
        <v>34</v>
      </c>
      <c r="F1" s="106" t="s">
        <v>35</v>
      </c>
      <c r="G1" s="107" t="s">
        <v>128</v>
      </c>
      <c r="H1" s="108" t="s">
        <v>129</v>
      </c>
      <c r="I1" s="362" t="s">
        <v>130</v>
      </c>
      <c r="J1" s="363"/>
      <c r="K1" s="363"/>
      <c r="L1" s="364"/>
      <c r="M1" s="109"/>
      <c r="N1" s="110"/>
    </row>
    <row r="2" spans="1:14" ht="26.25" customHeight="1" thickBot="1" x14ac:dyDescent="0.25">
      <c r="A2" s="111" t="s">
        <v>131</v>
      </c>
      <c r="B2" s="112" t="s">
        <v>132</v>
      </c>
      <c r="C2" s="112" t="s">
        <v>132</v>
      </c>
      <c r="D2" s="113" t="s">
        <v>132</v>
      </c>
      <c r="E2" s="365" t="s">
        <v>41</v>
      </c>
      <c r="F2" s="366"/>
      <c r="G2" s="114"/>
      <c r="H2" s="115" t="s">
        <v>1</v>
      </c>
      <c r="I2" s="116" t="s">
        <v>133</v>
      </c>
      <c r="J2" s="116" t="s">
        <v>134</v>
      </c>
      <c r="K2" s="116" t="s">
        <v>135</v>
      </c>
      <c r="L2" s="116" t="s">
        <v>136</v>
      </c>
      <c r="M2" s="117"/>
      <c r="N2" s="205" t="s">
        <v>132</v>
      </c>
    </row>
    <row r="3" spans="1:14" s="126" customFormat="1" ht="34.5" thickBot="1" x14ac:dyDescent="0.25">
      <c r="A3" s="153">
        <v>48</v>
      </c>
      <c r="B3" s="128" t="s">
        <v>274</v>
      </c>
      <c r="C3" s="153">
        <v>48</v>
      </c>
      <c r="D3" s="137" t="s">
        <v>275</v>
      </c>
      <c r="E3" s="218">
        <v>500</v>
      </c>
      <c r="F3" s="137">
        <v>2000</v>
      </c>
      <c r="G3" s="171" t="s">
        <v>146</v>
      </c>
      <c r="H3" s="134" t="s">
        <v>276</v>
      </c>
      <c r="I3" s="139" t="s">
        <v>141</v>
      </c>
      <c r="J3" s="139" t="s">
        <v>277</v>
      </c>
      <c r="K3" s="139" t="s">
        <v>132</v>
      </c>
      <c r="L3" s="140"/>
      <c r="M3" s="125"/>
      <c r="N3" s="206" t="s">
        <v>138</v>
      </c>
    </row>
    <row r="4" spans="1:14" s="126" customFormat="1" ht="26.25" thickBot="1" x14ac:dyDescent="0.25">
      <c r="A4" s="127">
        <v>26</v>
      </c>
      <c r="B4" s="128" t="s">
        <v>201</v>
      </c>
      <c r="C4" s="127">
        <v>26</v>
      </c>
      <c r="D4" s="170" t="s">
        <v>202</v>
      </c>
      <c r="E4" s="218">
        <v>10</v>
      </c>
      <c r="F4" s="137">
        <v>100</v>
      </c>
      <c r="G4" s="142" t="s">
        <v>203</v>
      </c>
      <c r="H4" s="138" t="s">
        <v>204</v>
      </c>
      <c r="I4" s="139" t="s">
        <v>141</v>
      </c>
      <c r="J4" s="139"/>
      <c r="K4" s="139" t="s">
        <v>132</v>
      </c>
      <c r="L4" s="140"/>
      <c r="M4" s="135"/>
      <c r="N4" s="206" t="s">
        <v>145</v>
      </c>
    </row>
    <row r="5" spans="1:14" s="126" customFormat="1" ht="34.5" thickBot="1" x14ac:dyDescent="0.25">
      <c r="A5" s="153">
        <v>44</v>
      </c>
      <c r="B5" s="128" t="s">
        <v>260</v>
      </c>
      <c r="C5" s="153">
        <v>44</v>
      </c>
      <c r="D5" s="137" t="s">
        <v>261</v>
      </c>
      <c r="E5" s="218">
        <v>500</v>
      </c>
      <c r="F5" s="137">
        <v>2000</v>
      </c>
      <c r="G5" s="133" t="s">
        <v>146</v>
      </c>
      <c r="H5" s="134" t="s">
        <v>262</v>
      </c>
      <c r="I5" s="139" t="s">
        <v>141</v>
      </c>
      <c r="J5" s="139" t="s">
        <v>263</v>
      </c>
      <c r="K5" s="139" t="s">
        <v>132</v>
      </c>
      <c r="L5" s="140"/>
      <c r="M5" s="132"/>
      <c r="N5" s="206" t="s">
        <v>148</v>
      </c>
    </row>
    <row r="6" spans="1:14" s="126" customFormat="1" ht="34.5" thickBot="1" x14ac:dyDescent="0.25">
      <c r="A6" s="127">
        <v>40</v>
      </c>
      <c r="B6" s="128" t="s">
        <v>249</v>
      </c>
      <c r="C6" s="127">
        <v>40</v>
      </c>
      <c r="D6" s="137" t="s">
        <v>250</v>
      </c>
      <c r="E6" s="218">
        <v>50</v>
      </c>
      <c r="F6" s="137">
        <v>200</v>
      </c>
      <c r="G6" s="133" t="s">
        <v>146</v>
      </c>
      <c r="H6" s="136" t="s">
        <v>251</v>
      </c>
      <c r="I6" s="139"/>
      <c r="J6" s="139"/>
      <c r="K6" s="139" t="s">
        <v>141</v>
      </c>
      <c r="L6" s="140"/>
      <c r="M6" s="135"/>
      <c r="N6" s="206" t="s">
        <v>22</v>
      </c>
    </row>
    <row r="7" spans="1:14" s="126" customFormat="1" ht="34.5" thickBot="1" x14ac:dyDescent="0.25">
      <c r="A7" s="153">
        <v>47</v>
      </c>
      <c r="B7" s="128" t="s">
        <v>270</v>
      </c>
      <c r="C7" s="153">
        <v>47</v>
      </c>
      <c r="D7" s="137" t="s">
        <v>271</v>
      </c>
      <c r="E7" s="218">
        <v>500</v>
      </c>
      <c r="F7" s="137">
        <v>2000</v>
      </c>
      <c r="G7" s="133" t="s">
        <v>146</v>
      </c>
      <c r="H7" s="134" t="s">
        <v>272</v>
      </c>
      <c r="I7" s="139" t="s">
        <v>141</v>
      </c>
      <c r="J7" s="139" t="s">
        <v>273</v>
      </c>
      <c r="K7" s="139" t="s">
        <v>132</v>
      </c>
      <c r="L7" s="140"/>
      <c r="M7" s="135"/>
      <c r="N7" s="206" t="s">
        <v>151</v>
      </c>
    </row>
    <row r="8" spans="1:14" s="126" customFormat="1" ht="26.25" thickBot="1" x14ac:dyDescent="0.25">
      <c r="A8" s="127">
        <v>23</v>
      </c>
      <c r="B8" s="128" t="s">
        <v>192</v>
      </c>
      <c r="C8" s="127">
        <v>23</v>
      </c>
      <c r="D8" s="137" t="s">
        <v>193</v>
      </c>
      <c r="E8" s="145">
        <v>100000000</v>
      </c>
      <c r="F8" s="137">
        <v>0.01</v>
      </c>
      <c r="G8" s="133" t="s">
        <v>146</v>
      </c>
      <c r="H8" s="138" t="s">
        <v>194</v>
      </c>
      <c r="I8" s="139"/>
      <c r="J8" s="139"/>
      <c r="K8" s="139" t="s">
        <v>141</v>
      </c>
      <c r="L8" s="140"/>
      <c r="M8" s="135"/>
      <c r="N8" s="206" t="s">
        <v>154</v>
      </c>
    </row>
    <row r="9" spans="1:14" s="126" customFormat="1" ht="15.75" thickBot="1" x14ac:dyDescent="0.25">
      <c r="A9" s="127">
        <v>19</v>
      </c>
      <c r="B9" s="128" t="s">
        <v>181</v>
      </c>
      <c r="C9" s="127">
        <v>19</v>
      </c>
      <c r="D9" s="129" t="s">
        <v>182</v>
      </c>
      <c r="E9" s="218">
        <v>5</v>
      </c>
      <c r="F9" s="129">
        <v>50</v>
      </c>
      <c r="G9" s="133" t="s">
        <v>146</v>
      </c>
      <c r="H9" s="136" t="s">
        <v>173</v>
      </c>
      <c r="I9" s="123"/>
      <c r="J9" s="123" t="s">
        <v>141</v>
      </c>
      <c r="K9" s="123"/>
      <c r="L9" s="131"/>
      <c r="M9" s="135"/>
      <c r="N9" s="206" t="s">
        <v>157</v>
      </c>
    </row>
    <row r="10" spans="1:14" s="126" customFormat="1" ht="39" thickBot="1" x14ac:dyDescent="0.25">
      <c r="A10" s="127" t="s">
        <v>232</v>
      </c>
      <c r="B10" s="151" t="s">
        <v>233</v>
      </c>
      <c r="C10" s="127" t="s">
        <v>232</v>
      </c>
      <c r="D10" s="137" t="s">
        <v>137</v>
      </c>
      <c r="E10" s="218">
        <v>2500</v>
      </c>
      <c r="F10" s="137">
        <v>25000</v>
      </c>
      <c r="G10" s="139"/>
      <c r="H10" s="147" t="s">
        <v>221</v>
      </c>
      <c r="I10" s="139"/>
      <c r="J10" s="139" t="s">
        <v>144</v>
      </c>
      <c r="K10" s="139" t="s">
        <v>144</v>
      </c>
      <c r="L10" s="140"/>
      <c r="M10" s="135"/>
      <c r="N10" s="206" t="s">
        <v>160</v>
      </c>
    </row>
    <row r="11" spans="1:14" s="126" customFormat="1" ht="45.75" thickBot="1" x14ac:dyDescent="0.25">
      <c r="A11" s="127">
        <v>3</v>
      </c>
      <c r="B11" s="128" t="s">
        <v>138</v>
      </c>
      <c r="C11" s="127">
        <v>3</v>
      </c>
      <c r="D11" s="129" t="s">
        <v>137</v>
      </c>
      <c r="E11" s="218">
        <v>350</v>
      </c>
      <c r="F11" s="129">
        <v>2500</v>
      </c>
      <c r="G11" s="121" t="s">
        <v>139</v>
      </c>
      <c r="H11" s="130" t="s">
        <v>140</v>
      </c>
      <c r="I11" s="123"/>
      <c r="J11" s="123" t="s">
        <v>141</v>
      </c>
      <c r="K11" s="123"/>
      <c r="L11" s="131"/>
      <c r="M11" s="135"/>
      <c r="N11" s="206" t="s">
        <v>162</v>
      </c>
    </row>
    <row r="12" spans="1:14" s="126" customFormat="1" ht="23.25" thickBot="1" x14ac:dyDescent="0.25">
      <c r="A12" s="127">
        <v>7</v>
      </c>
      <c r="B12" s="128" t="s">
        <v>22</v>
      </c>
      <c r="C12" s="127">
        <v>7</v>
      </c>
      <c r="D12" s="129" t="s">
        <v>149</v>
      </c>
      <c r="E12" s="218">
        <v>1</v>
      </c>
      <c r="F12" s="129">
        <v>2</v>
      </c>
      <c r="G12" s="133" t="s">
        <v>146</v>
      </c>
      <c r="H12" s="134" t="s">
        <v>150</v>
      </c>
      <c r="I12" s="123" t="s">
        <v>144</v>
      </c>
      <c r="J12" s="123"/>
      <c r="K12" s="123" t="s">
        <v>141</v>
      </c>
      <c r="L12" s="131"/>
      <c r="M12" s="135"/>
      <c r="N12" s="206" t="s">
        <v>165</v>
      </c>
    </row>
    <row r="13" spans="1:14" s="126" customFormat="1" ht="23.25" thickBot="1" x14ac:dyDescent="0.25">
      <c r="A13" s="127">
        <v>8</v>
      </c>
      <c r="B13" s="128" t="s">
        <v>151</v>
      </c>
      <c r="C13" s="127">
        <v>8</v>
      </c>
      <c r="D13" s="129" t="s">
        <v>152</v>
      </c>
      <c r="E13" s="219">
        <v>100000000</v>
      </c>
      <c r="F13" s="129">
        <v>0.1</v>
      </c>
      <c r="G13" s="133" t="s">
        <v>139</v>
      </c>
      <c r="H13" s="134" t="s">
        <v>153</v>
      </c>
      <c r="I13" s="123" t="s">
        <v>141</v>
      </c>
      <c r="J13" s="123"/>
      <c r="K13" s="123" t="s">
        <v>141</v>
      </c>
      <c r="L13" s="131"/>
      <c r="M13" s="135"/>
      <c r="N13" s="206" t="s">
        <v>168</v>
      </c>
    </row>
    <row r="14" spans="1:14" s="126" customFormat="1" ht="34.5" thickBot="1" x14ac:dyDescent="0.25">
      <c r="A14" s="127">
        <v>28</v>
      </c>
      <c r="B14" s="128" t="s">
        <v>208</v>
      </c>
      <c r="C14" s="127">
        <v>28</v>
      </c>
      <c r="D14" s="137" t="s">
        <v>209</v>
      </c>
      <c r="E14" s="218">
        <v>0.2</v>
      </c>
      <c r="F14" s="137">
        <v>1</v>
      </c>
      <c r="G14" s="133" t="s">
        <v>139</v>
      </c>
      <c r="H14" s="138" t="s">
        <v>210</v>
      </c>
      <c r="I14" s="139" t="s">
        <v>141</v>
      </c>
      <c r="J14" s="139" t="s">
        <v>141</v>
      </c>
      <c r="K14" s="139" t="s">
        <v>141</v>
      </c>
      <c r="L14" s="140"/>
      <c r="M14" s="135"/>
      <c r="N14" s="206" t="s">
        <v>171</v>
      </c>
    </row>
    <row r="15" spans="1:14" s="126" customFormat="1" ht="15.75" thickBot="1" x14ac:dyDescent="0.25">
      <c r="A15" s="127" t="s">
        <v>224</v>
      </c>
      <c r="B15" s="169" t="s">
        <v>225</v>
      </c>
      <c r="C15" s="127" t="s">
        <v>224</v>
      </c>
      <c r="D15" s="137" t="s">
        <v>137</v>
      </c>
      <c r="E15" s="218">
        <v>2500</v>
      </c>
      <c r="F15" s="137">
        <v>25000</v>
      </c>
      <c r="G15" s="139"/>
      <c r="H15" s="147" t="s">
        <v>221</v>
      </c>
      <c r="I15" s="139"/>
      <c r="J15" s="139" t="s">
        <v>144</v>
      </c>
      <c r="K15" s="139" t="s">
        <v>144</v>
      </c>
      <c r="L15" s="140"/>
      <c r="M15" s="135"/>
      <c r="N15" s="206" t="s">
        <v>174</v>
      </c>
    </row>
    <row r="16" spans="1:14" s="126" customFormat="1" ht="15.75" thickBot="1" x14ac:dyDescent="0.25">
      <c r="A16" s="127">
        <v>39</v>
      </c>
      <c r="B16" s="128" t="s">
        <v>246</v>
      </c>
      <c r="C16" s="127">
        <v>39</v>
      </c>
      <c r="D16" s="137" t="s">
        <v>247</v>
      </c>
      <c r="E16" s="218">
        <v>50</v>
      </c>
      <c r="F16" s="137">
        <v>200</v>
      </c>
      <c r="G16" s="133" t="s">
        <v>139</v>
      </c>
      <c r="H16" s="138" t="s">
        <v>248</v>
      </c>
      <c r="I16" s="139" t="s">
        <v>141</v>
      </c>
      <c r="J16" s="139"/>
      <c r="K16" s="139" t="s">
        <v>132</v>
      </c>
      <c r="L16" s="140"/>
      <c r="M16" s="135"/>
      <c r="N16" s="206" t="s">
        <v>177</v>
      </c>
    </row>
    <row r="17" spans="1:14" s="126" customFormat="1" ht="51.75" thickBot="1" x14ac:dyDescent="0.25">
      <c r="A17" s="153">
        <v>41</v>
      </c>
      <c r="B17" s="204" t="s">
        <v>252</v>
      </c>
      <c r="C17" s="153">
        <v>41</v>
      </c>
      <c r="D17" s="211" t="s">
        <v>137</v>
      </c>
      <c r="E17" s="218">
        <v>200</v>
      </c>
      <c r="F17" s="137">
        <v>500</v>
      </c>
      <c r="G17" s="139"/>
      <c r="H17" s="147" t="s">
        <v>221</v>
      </c>
      <c r="I17" s="139"/>
      <c r="J17" s="139"/>
      <c r="K17" s="139"/>
      <c r="L17" s="140"/>
      <c r="M17" s="132"/>
      <c r="N17" s="206" t="s">
        <v>179</v>
      </c>
    </row>
    <row r="18" spans="1:14" s="126" customFormat="1" ht="23.25" thickBot="1" x14ac:dyDescent="0.25">
      <c r="A18" s="127">
        <v>17</v>
      </c>
      <c r="B18" s="128" t="s">
        <v>177</v>
      </c>
      <c r="C18" s="127">
        <v>17</v>
      </c>
      <c r="D18" s="129" t="s">
        <v>137</v>
      </c>
      <c r="E18" s="218">
        <v>5</v>
      </c>
      <c r="F18" s="129">
        <v>50</v>
      </c>
      <c r="G18" s="133" t="s">
        <v>146</v>
      </c>
      <c r="H18" s="136" t="s">
        <v>178</v>
      </c>
      <c r="I18" s="123" t="s">
        <v>141</v>
      </c>
      <c r="J18" s="123"/>
      <c r="K18" s="123" t="s">
        <v>141</v>
      </c>
      <c r="L18" s="131"/>
      <c r="M18" s="135"/>
      <c r="N18" s="206" t="s">
        <v>181</v>
      </c>
    </row>
    <row r="19" spans="1:14" s="126" customFormat="1" ht="15.75" thickBot="1" x14ac:dyDescent="0.25">
      <c r="A19" s="127">
        <v>36</v>
      </c>
      <c r="B19" s="128" t="s">
        <v>237</v>
      </c>
      <c r="C19" s="127">
        <v>36</v>
      </c>
      <c r="D19" s="144" t="s">
        <v>238</v>
      </c>
      <c r="E19" s="218">
        <v>5</v>
      </c>
      <c r="F19" s="137">
        <v>20</v>
      </c>
      <c r="G19" s="133" t="s">
        <v>139</v>
      </c>
      <c r="H19" s="138" t="s">
        <v>239</v>
      </c>
      <c r="I19" s="139" t="s">
        <v>141</v>
      </c>
      <c r="J19" s="139"/>
      <c r="K19" s="139" t="s">
        <v>132</v>
      </c>
      <c r="L19" s="140" t="s">
        <v>141</v>
      </c>
      <c r="M19" s="135"/>
      <c r="N19" s="206" t="s">
        <v>183</v>
      </c>
    </row>
    <row r="20" spans="1:14" s="126" customFormat="1" ht="23.25" thickBot="1" x14ac:dyDescent="0.25">
      <c r="A20" s="127">
        <v>9</v>
      </c>
      <c r="B20" s="128" t="s">
        <v>154</v>
      </c>
      <c r="C20" s="127">
        <v>9</v>
      </c>
      <c r="D20" s="129" t="s">
        <v>155</v>
      </c>
      <c r="E20" s="218">
        <v>20</v>
      </c>
      <c r="F20" s="129">
        <v>100</v>
      </c>
      <c r="G20" s="133" t="s">
        <v>146</v>
      </c>
      <c r="H20" s="134" t="s">
        <v>156</v>
      </c>
      <c r="I20" s="123" t="s">
        <v>141</v>
      </c>
      <c r="J20" s="123"/>
      <c r="K20" s="123" t="s">
        <v>141</v>
      </c>
      <c r="L20" s="131"/>
      <c r="M20" s="135"/>
      <c r="N20" s="206" t="s">
        <v>186</v>
      </c>
    </row>
    <row r="21" spans="1:14" s="126" customFormat="1" ht="15.75" thickBot="1" x14ac:dyDescent="0.25">
      <c r="A21" s="127">
        <v>27</v>
      </c>
      <c r="B21" s="128" t="s">
        <v>205</v>
      </c>
      <c r="C21" s="127">
        <v>27</v>
      </c>
      <c r="D21" s="137" t="s">
        <v>206</v>
      </c>
      <c r="E21" s="218">
        <v>0.3</v>
      </c>
      <c r="F21" s="137">
        <v>0.75</v>
      </c>
      <c r="G21" s="133" t="s">
        <v>139</v>
      </c>
      <c r="H21" s="138" t="s">
        <v>207</v>
      </c>
      <c r="I21" s="139" t="s">
        <v>141</v>
      </c>
      <c r="J21" s="139"/>
      <c r="K21" s="139" t="s">
        <v>132</v>
      </c>
      <c r="L21" s="140"/>
      <c r="M21" s="135"/>
      <c r="N21" s="206" t="s">
        <v>189</v>
      </c>
    </row>
    <row r="22" spans="1:14" s="126" customFormat="1" ht="45.75" thickBot="1" x14ac:dyDescent="0.25">
      <c r="A22" s="127">
        <v>10</v>
      </c>
      <c r="B22" s="128" t="s">
        <v>157</v>
      </c>
      <c r="C22" s="127">
        <v>10</v>
      </c>
      <c r="D22" s="129" t="s">
        <v>158</v>
      </c>
      <c r="E22" s="218">
        <v>10</v>
      </c>
      <c r="F22" s="129">
        <v>25</v>
      </c>
      <c r="G22" s="133" t="s">
        <v>139</v>
      </c>
      <c r="H22" s="136" t="s">
        <v>159</v>
      </c>
      <c r="I22" s="123" t="s">
        <v>144</v>
      </c>
      <c r="J22" s="123" t="s">
        <v>141</v>
      </c>
      <c r="K22" s="123"/>
      <c r="L22" s="131"/>
      <c r="M22" s="135"/>
      <c r="N22" s="206" t="s">
        <v>192</v>
      </c>
    </row>
    <row r="23" spans="1:14" s="126" customFormat="1" ht="34.5" thickBot="1" x14ac:dyDescent="0.25">
      <c r="A23" s="127">
        <v>12</v>
      </c>
      <c r="B23" s="128" t="s">
        <v>162</v>
      </c>
      <c r="C23" s="127">
        <v>12</v>
      </c>
      <c r="D23" s="129" t="s">
        <v>163</v>
      </c>
      <c r="E23" s="218">
        <v>10</v>
      </c>
      <c r="F23" s="129">
        <v>20</v>
      </c>
      <c r="G23" s="133" t="s">
        <v>146</v>
      </c>
      <c r="H23" s="136" t="s">
        <v>164</v>
      </c>
      <c r="I23" s="123" t="s">
        <v>141</v>
      </c>
      <c r="J23" s="123" t="s">
        <v>141</v>
      </c>
      <c r="K23" s="123" t="s">
        <v>141</v>
      </c>
      <c r="L23" s="131"/>
      <c r="M23" s="135"/>
      <c r="N23" s="206" t="s">
        <v>195</v>
      </c>
    </row>
    <row r="24" spans="1:14" s="126" customFormat="1" ht="23.25" thickBot="1" x14ac:dyDescent="0.25">
      <c r="A24" s="127">
        <v>20</v>
      </c>
      <c r="B24" s="128" t="s">
        <v>183</v>
      </c>
      <c r="C24" s="127">
        <v>20</v>
      </c>
      <c r="D24" s="129" t="s">
        <v>184</v>
      </c>
      <c r="E24" s="218">
        <v>5</v>
      </c>
      <c r="F24" s="129">
        <v>50</v>
      </c>
      <c r="G24" s="133" t="s">
        <v>146</v>
      </c>
      <c r="H24" s="136" t="s">
        <v>185</v>
      </c>
      <c r="I24" s="123" t="s">
        <v>141</v>
      </c>
      <c r="J24" s="123" t="s">
        <v>141</v>
      </c>
      <c r="K24" s="123"/>
      <c r="L24" s="131"/>
      <c r="M24" s="135"/>
      <c r="N24" s="206" t="s">
        <v>198</v>
      </c>
    </row>
    <row r="25" spans="1:14" s="126" customFormat="1" ht="26.25" thickBot="1" x14ac:dyDescent="0.25">
      <c r="A25" s="118">
        <v>13</v>
      </c>
      <c r="B25" s="119" t="s">
        <v>165</v>
      </c>
      <c r="C25" s="118">
        <v>13</v>
      </c>
      <c r="D25" s="120" t="s">
        <v>166</v>
      </c>
      <c r="E25" s="220">
        <v>10</v>
      </c>
      <c r="F25" s="195">
        <v>20</v>
      </c>
      <c r="G25" s="133" t="s">
        <v>146</v>
      </c>
      <c r="H25" s="136" t="s">
        <v>167</v>
      </c>
      <c r="I25" s="123" t="s">
        <v>141</v>
      </c>
      <c r="J25" s="123" t="s">
        <v>141</v>
      </c>
      <c r="K25" s="123"/>
      <c r="L25" s="131"/>
      <c r="M25" s="143"/>
      <c r="N25" s="206" t="s">
        <v>201</v>
      </c>
    </row>
    <row r="26" spans="1:14" s="126" customFormat="1" ht="26.25" thickBot="1" x14ac:dyDescent="0.25">
      <c r="A26" s="118">
        <v>18</v>
      </c>
      <c r="B26" s="119" t="s">
        <v>179</v>
      </c>
      <c r="C26" s="118">
        <v>18</v>
      </c>
      <c r="D26" s="120" t="s">
        <v>137</v>
      </c>
      <c r="E26" s="221">
        <v>50</v>
      </c>
      <c r="F26" s="120">
        <v>200</v>
      </c>
      <c r="G26" s="123"/>
      <c r="H26" s="136" t="s">
        <v>180</v>
      </c>
      <c r="I26" s="123" t="s">
        <v>144</v>
      </c>
      <c r="J26" s="123" t="s">
        <v>141</v>
      </c>
      <c r="K26" s="123" t="s">
        <v>144</v>
      </c>
      <c r="L26" s="131"/>
      <c r="M26" s="135"/>
      <c r="N26" s="206" t="s">
        <v>205</v>
      </c>
    </row>
    <row r="27" spans="1:14" s="126" customFormat="1" ht="23.25" thickBot="1" x14ac:dyDescent="0.25">
      <c r="A27" s="127">
        <v>14</v>
      </c>
      <c r="B27" s="128" t="s">
        <v>168</v>
      </c>
      <c r="C27" s="127">
        <v>14</v>
      </c>
      <c r="D27" s="129" t="s">
        <v>169</v>
      </c>
      <c r="E27" s="218">
        <v>5</v>
      </c>
      <c r="F27" s="129">
        <v>50</v>
      </c>
      <c r="G27" s="133" t="s">
        <v>139</v>
      </c>
      <c r="H27" s="136" t="s">
        <v>170</v>
      </c>
      <c r="I27" s="123" t="s">
        <v>141</v>
      </c>
      <c r="J27" s="123"/>
      <c r="K27" s="123"/>
      <c r="L27" s="131"/>
      <c r="M27" s="135"/>
      <c r="N27" s="206" t="s">
        <v>208</v>
      </c>
    </row>
    <row r="28" spans="1:14" s="126" customFormat="1" ht="51.75" thickBot="1" x14ac:dyDescent="0.25">
      <c r="A28" s="127">
        <v>33</v>
      </c>
      <c r="B28" s="168" t="s">
        <v>287</v>
      </c>
      <c r="C28" s="127">
        <v>33</v>
      </c>
      <c r="D28" s="211" t="s">
        <v>137</v>
      </c>
      <c r="E28" s="218">
        <v>0.5</v>
      </c>
      <c r="F28" s="137">
        <v>2</v>
      </c>
      <c r="G28" s="146" t="s">
        <v>222</v>
      </c>
      <c r="H28" s="147" t="s">
        <v>221</v>
      </c>
      <c r="I28" s="139" t="s">
        <v>141</v>
      </c>
      <c r="J28" s="139" t="s">
        <v>144</v>
      </c>
      <c r="K28" s="139" t="s">
        <v>144</v>
      </c>
      <c r="L28" s="140"/>
      <c r="M28" s="135"/>
      <c r="N28" s="206" t="s">
        <v>211</v>
      </c>
    </row>
    <row r="29" spans="1:14" s="126" customFormat="1" ht="26.25" thickBot="1" x14ac:dyDescent="0.25">
      <c r="A29" s="127" t="s">
        <v>228</v>
      </c>
      <c r="B29" s="151" t="s">
        <v>229</v>
      </c>
      <c r="C29" s="127" t="s">
        <v>228</v>
      </c>
      <c r="D29" s="137" t="s">
        <v>137</v>
      </c>
      <c r="E29" s="218">
        <v>2500</v>
      </c>
      <c r="F29" s="137">
        <v>25000</v>
      </c>
      <c r="G29" s="139"/>
      <c r="H29" s="147" t="s">
        <v>221</v>
      </c>
      <c r="I29" s="139"/>
      <c r="J29" s="139" t="s">
        <v>144</v>
      </c>
      <c r="K29" s="139" t="s">
        <v>144</v>
      </c>
      <c r="L29" s="140"/>
      <c r="M29" s="135"/>
      <c r="N29" s="206" t="s">
        <v>214</v>
      </c>
    </row>
    <row r="30" spans="1:14" s="126" customFormat="1" ht="15.75" thickBot="1" x14ac:dyDescent="0.25">
      <c r="A30" s="127">
        <v>15</v>
      </c>
      <c r="B30" s="128" t="s">
        <v>171</v>
      </c>
      <c r="C30" s="127">
        <v>15</v>
      </c>
      <c r="D30" s="129" t="s">
        <v>172</v>
      </c>
      <c r="E30" s="218">
        <v>5</v>
      </c>
      <c r="F30" s="129">
        <v>50</v>
      </c>
      <c r="G30" s="133" t="s">
        <v>146</v>
      </c>
      <c r="H30" s="136" t="s">
        <v>173</v>
      </c>
      <c r="I30" s="123"/>
      <c r="J30" s="123" t="s">
        <v>141</v>
      </c>
      <c r="K30" s="123"/>
      <c r="L30" s="131"/>
      <c r="M30" s="135"/>
      <c r="N30" s="206" t="s">
        <v>217</v>
      </c>
    </row>
    <row r="31" spans="1:14" s="126" customFormat="1" ht="39" thickBot="1" x14ac:dyDescent="0.25">
      <c r="A31" s="127">
        <v>16</v>
      </c>
      <c r="B31" s="128" t="s">
        <v>174</v>
      </c>
      <c r="C31" s="127">
        <v>16</v>
      </c>
      <c r="D31" s="129" t="s">
        <v>175</v>
      </c>
      <c r="E31" s="218">
        <v>25</v>
      </c>
      <c r="F31" s="129">
        <v>250</v>
      </c>
      <c r="G31" s="133" t="s">
        <v>139</v>
      </c>
      <c r="H31" s="136" t="s">
        <v>176</v>
      </c>
      <c r="I31" s="123" t="s">
        <v>141</v>
      </c>
      <c r="J31" s="123"/>
      <c r="K31" s="123"/>
      <c r="L31" s="131"/>
      <c r="M31" s="148"/>
      <c r="N31" s="206" t="s">
        <v>220</v>
      </c>
    </row>
    <row r="32" spans="1:14" s="126" customFormat="1" ht="51.75" thickBot="1" x14ac:dyDescent="0.25">
      <c r="A32" s="118">
        <v>37</v>
      </c>
      <c r="B32" s="119" t="s">
        <v>240</v>
      </c>
      <c r="C32" s="118">
        <v>37</v>
      </c>
      <c r="D32" s="194" t="s">
        <v>241</v>
      </c>
      <c r="E32" s="222">
        <v>5</v>
      </c>
      <c r="F32" s="149">
        <v>20</v>
      </c>
      <c r="G32" s="133" t="s">
        <v>139</v>
      </c>
      <c r="H32" s="138" t="s">
        <v>242</v>
      </c>
      <c r="I32" s="139" t="s">
        <v>141</v>
      </c>
      <c r="J32" s="139" t="s">
        <v>141</v>
      </c>
      <c r="K32" s="139" t="s">
        <v>141</v>
      </c>
      <c r="L32" s="140"/>
      <c r="M32" s="148"/>
      <c r="N32" s="168" t="s">
        <v>287</v>
      </c>
    </row>
    <row r="33" spans="1:14" s="126" customFormat="1" ht="45.75" thickBot="1" x14ac:dyDescent="0.25">
      <c r="A33" s="118">
        <v>5</v>
      </c>
      <c r="B33" s="119" t="s">
        <v>145</v>
      </c>
      <c r="C33" s="118">
        <v>5</v>
      </c>
      <c r="D33" s="212" t="s">
        <v>137</v>
      </c>
      <c r="E33" s="220">
        <v>5000</v>
      </c>
      <c r="F33" s="195">
        <v>10000</v>
      </c>
      <c r="G33" s="133" t="s">
        <v>146</v>
      </c>
      <c r="H33" s="134" t="s">
        <v>147</v>
      </c>
      <c r="I33" s="123"/>
      <c r="J33" s="123" t="s">
        <v>141</v>
      </c>
      <c r="K33" s="123"/>
      <c r="L33" s="131"/>
      <c r="M33" s="148"/>
      <c r="N33" s="207" t="s">
        <v>225</v>
      </c>
    </row>
    <row r="34" spans="1:14" s="126" customFormat="1" ht="45.75" thickBot="1" x14ac:dyDescent="0.25">
      <c r="A34" s="118">
        <v>6</v>
      </c>
      <c r="B34" s="119" t="s">
        <v>148</v>
      </c>
      <c r="C34" s="118">
        <v>6</v>
      </c>
      <c r="D34" s="212" t="s">
        <v>137</v>
      </c>
      <c r="E34" s="220">
        <v>1250</v>
      </c>
      <c r="F34" s="195">
        <v>5000</v>
      </c>
      <c r="G34" s="123"/>
      <c r="H34" s="134" t="s">
        <v>147</v>
      </c>
      <c r="I34" s="123"/>
      <c r="J34" s="123" t="s">
        <v>141</v>
      </c>
      <c r="K34" s="123"/>
      <c r="L34" s="131"/>
      <c r="M34" s="148"/>
      <c r="N34" s="207" t="s">
        <v>227</v>
      </c>
    </row>
    <row r="35" spans="1:14" s="126" customFormat="1" ht="26.25" thickBot="1" x14ac:dyDescent="0.25">
      <c r="A35" s="118">
        <v>22</v>
      </c>
      <c r="B35" s="119" t="s">
        <v>189</v>
      </c>
      <c r="C35" s="118">
        <v>22</v>
      </c>
      <c r="D35" s="213" t="s">
        <v>190</v>
      </c>
      <c r="E35" s="220">
        <v>500</v>
      </c>
      <c r="F35" s="141">
        <v>5000</v>
      </c>
      <c r="G35" s="133" t="s">
        <v>146</v>
      </c>
      <c r="H35" s="138" t="s">
        <v>191</v>
      </c>
      <c r="I35" s="139" t="s">
        <v>141</v>
      </c>
      <c r="J35" s="139" t="s">
        <v>141</v>
      </c>
      <c r="K35" s="139"/>
      <c r="L35" s="140"/>
      <c r="M35" s="148"/>
      <c r="N35" s="208" t="s">
        <v>229</v>
      </c>
    </row>
    <row r="36" spans="1:14" s="126" customFormat="1" ht="15.75" thickBot="1" x14ac:dyDescent="0.25">
      <c r="A36" s="214">
        <v>46</v>
      </c>
      <c r="B36" s="119" t="s">
        <v>267</v>
      </c>
      <c r="C36" s="214">
        <v>46</v>
      </c>
      <c r="D36" s="213" t="s">
        <v>268</v>
      </c>
      <c r="E36" s="220">
        <v>500</v>
      </c>
      <c r="F36" s="141">
        <v>2000</v>
      </c>
      <c r="G36" s="133" t="s">
        <v>139</v>
      </c>
      <c r="H36" s="138" t="s">
        <v>269</v>
      </c>
      <c r="I36" s="139"/>
      <c r="J36" s="139" t="s">
        <v>256</v>
      </c>
      <c r="K36" s="139" t="s">
        <v>132</v>
      </c>
      <c r="L36" s="140"/>
      <c r="M36" s="148"/>
      <c r="N36" s="207" t="s">
        <v>231</v>
      </c>
    </row>
    <row r="37" spans="1:14" s="126" customFormat="1" ht="51.75" thickBot="1" x14ac:dyDescent="0.25">
      <c r="A37" s="118">
        <v>24</v>
      </c>
      <c r="B37" s="119" t="s">
        <v>195</v>
      </c>
      <c r="C37" s="118">
        <v>24</v>
      </c>
      <c r="D37" s="213" t="s">
        <v>196</v>
      </c>
      <c r="E37" s="145">
        <v>100000000</v>
      </c>
      <c r="F37" s="141">
        <v>0.15</v>
      </c>
      <c r="G37" s="133" t="s">
        <v>146</v>
      </c>
      <c r="H37" s="138" t="s">
        <v>197</v>
      </c>
      <c r="I37" s="139" t="s">
        <v>141</v>
      </c>
      <c r="J37" s="139" t="s">
        <v>141</v>
      </c>
      <c r="K37" s="139"/>
      <c r="L37" s="140"/>
      <c r="M37" s="148"/>
      <c r="N37" s="208" t="s">
        <v>233</v>
      </c>
    </row>
    <row r="38" spans="1:14" s="126" customFormat="1" ht="15.75" thickBot="1" x14ac:dyDescent="0.25">
      <c r="A38" s="118">
        <v>34</v>
      </c>
      <c r="B38" s="215" t="s">
        <v>223</v>
      </c>
      <c r="C38" s="118">
        <v>34</v>
      </c>
      <c r="D38" s="213" t="s">
        <v>137</v>
      </c>
      <c r="E38" s="220"/>
      <c r="F38" s="141"/>
      <c r="G38" s="146"/>
      <c r="H38" s="147"/>
      <c r="I38" s="139"/>
      <c r="J38" s="139"/>
      <c r="K38" s="139"/>
      <c r="L38" s="140"/>
      <c r="M38" s="148"/>
      <c r="N38" s="206" t="s">
        <v>234</v>
      </c>
    </row>
    <row r="39" spans="1:14" s="126" customFormat="1" ht="39" thickBot="1" x14ac:dyDescent="0.25">
      <c r="A39" s="127">
        <v>11</v>
      </c>
      <c r="B39" s="128" t="s">
        <v>160</v>
      </c>
      <c r="C39" s="127">
        <v>11</v>
      </c>
      <c r="D39" s="120" t="s">
        <v>137</v>
      </c>
      <c r="E39" s="223">
        <v>100000000</v>
      </c>
      <c r="F39" s="120">
        <v>1</v>
      </c>
      <c r="G39" s="133" t="s">
        <v>146</v>
      </c>
      <c r="H39" s="134" t="s">
        <v>161</v>
      </c>
      <c r="I39" s="123" t="s">
        <v>141</v>
      </c>
      <c r="J39" s="123"/>
      <c r="K39" s="123" t="s">
        <v>144</v>
      </c>
      <c r="L39" s="131"/>
      <c r="M39" s="135"/>
      <c r="N39" s="206" t="s">
        <v>237</v>
      </c>
    </row>
    <row r="40" spans="1:14" s="126" customFormat="1" ht="15.75" thickBot="1" x14ac:dyDescent="0.25">
      <c r="A40" s="127">
        <v>25</v>
      </c>
      <c r="B40" s="128" t="s">
        <v>198</v>
      </c>
      <c r="C40" s="127">
        <v>25</v>
      </c>
      <c r="D40" s="137" t="s">
        <v>199</v>
      </c>
      <c r="E40" s="218">
        <v>200</v>
      </c>
      <c r="F40" s="137">
        <v>2000</v>
      </c>
      <c r="G40" s="133" t="s">
        <v>139</v>
      </c>
      <c r="H40" s="138" t="s">
        <v>200</v>
      </c>
      <c r="I40" s="139"/>
      <c r="J40" s="139" t="s">
        <v>141</v>
      </c>
      <c r="K40" s="139" t="s">
        <v>132</v>
      </c>
      <c r="L40" s="140"/>
      <c r="M40" s="135"/>
      <c r="N40" s="206" t="s">
        <v>240</v>
      </c>
    </row>
    <row r="41" spans="1:14" s="126" customFormat="1" ht="15.75" thickBot="1" x14ac:dyDescent="0.25">
      <c r="A41" s="127" t="s">
        <v>226</v>
      </c>
      <c r="B41" s="169" t="s">
        <v>227</v>
      </c>
      <c r="C41" s="127" t="s">
        <v>226</v>
      </c>
      <c r="D41" s="137" t="s">
        <v>137</v>
      </c>
      <c r="E41" s="218">
        <v>2500</v>
      </c>
      <c r="F41" s="137">
        <v>25000</v>
      </c>
      <c r="G41" s="139"/>
      <c r="H41" s="147" t="s">
        <v>221</v>
      </c>
      <c r="I41" s="139"/>
      <c r="J41" s="139" t="s">
        <v>144</v>
      </c>
      <c r="K41" s="139" t="s">
        <v>144</v>
      </c>
      <c r="L41" s="140"/>
      <c r="M41" s="135"/>
      <c r="N41" s="206" t="s">
        <v>243</v>
      </c>
    </row>
    <row r="42" spans="1:14" s="126" customFormat="1" ht="34.5" thickBot="1" x14ac:dyDescent="0.25">
      <c r="A42" s="127">
        <v>29</v>
      </c>
      <c r="B42" s="128" t="s">
        <v>211</v>
      </c>
      <c r="C42" s="127">
        <v>29</v>
      </c>
      <c r="D42" s="137" t="s">
        <v>212</v>
      </c>
      <c r="E42" s="218">
        <v>0.2</v>
      </c>
      <c r="F42" s="137">
        <v>1</v>
      </c>
      <c r="G42" s="133" t="s">
        <v>139</v>
      </c>
      <c r="H42" s="138" t="s">
        <v>213</v>
      </c>
      <c r="I42" s="139" t="s">
        <v>141</v>
      </c>
      <c r="J42" s="139" t="s">
        <v>141</v>
      </c>
      <c r="K42" s="139" t="s">
        <v>141</v>
      </c>
      <c r="L42" s="140"/>
      <c r="M42" s="135"/>
      <c r="N42" s="206" t="s">
        <v>246</v>
      </c>
    </row>
    <row r="43" spans="1:14" s="126" customFormat="1" ht="23.25" thickBot="1" x14ac:dyDescent="0.25">
      <c r="A43" s="127">
        <v>38</v>
      </c>
      <c r="B43" s="128" t="s">
        <v>243</v>
      </c>
      <c r="C43" s="127">
        <v>38</v>
      </c>
      <c r="D43" s="137" t="s">
        <v>244</v>
      </c>
      <c r="E43" s="218">
        <v>50</v>
      </c>
      <c r="F43" s="137">
        <v>200</v>
      </c>
      <c r="G43" s="133" t="s">
        <v>139</v>
      </c>
      <c r="H43" s="138" t="s">
        <v>245</v>
      </c>
      <c r="I43" s="139" t="s">
        <v>141</v>
      </c>
      <c r="J43" s="139" t="s">
        <v>141</v>
      </c>
      <c r="K43" s="139" t="s">
        <v>132</v>
      </c>
      <c r="L43" s="140"/>
      <c r="M43" s="135"/>
      <c r="N43" s="206" t="s">
        <v>249</v>
      </c>
    </row>
    <row r="44" spans="1:14" s="126" customFormat="1" ht="64.5" thickBot="1" x14ac:dyDescent="0.25">
      <c r="A44" s="127">
        <v>32</v>
      </c>
      <c r="B44" s="128" t="s">
        <v>220</v>
      </c>
      <c r="C44" s="127">
        <v>32</v>
      </c>
      <c r="D44" s="137" t="s">
        <v>137</v>
      </c>
      <c r="E44" s="145">
        <v>100000000</v>
      </c>
      <c r="F44" s="137">
        <v>1E-3</v>
      </c>
      <c r="G44" s="146" t="s">
        <v>139</v>
      </c>
      <c r="H44" s="147" t="s">
        <v>221</v>
      </c>
      <c r="I44" s="139" t="s">
        <v>141</v>
      </c>
      <c r="J44" s="139"/>
      <c r="K44" s="139"/>
      <c r="L44" s="140"/>
      <c r="M44" s="135"/>
      <c r="N44" s="209" t="s">
        <v>252</v>
      </c>
    </row>
    <row r="45" spans="1:14" s="126" customFormat="1" ht="34.5" thickBot="1" x14ac:dyDescent="0.25">
      <c r="A45" s="153">
        <v>42</v>
      </c>
      <c r="B45" s="128" t="s">
        <v>253</v>
      </c>
      <c r="C45" s="153">
        <v>42</v>
      </c>
      <c r="D45" s="137" t="s">
        <v>254</v>
      </c>
      <c r="E45" s="218">
        <v>500</v>
      </c>
      <c r="F45" s="137">
        <v>2000</v>
      </c>
      <c r="G45" s="133" t="s">
        <v>146</v>
      </c>
      <c r="H45" s="136" t="s">
        <v>255</v>
      </c>
      <c r="I45" s="139" t="s">
        <v>141</v>
      </c>
      <c r="J45" s="139" t="s">
        <v>256</v>
      </c>
      <c r="K45" s="139" t="s">
        <v>132</v>
      </c>
      <c r="L45" s="140"/>
      <c r="M45" s="148"/>
      <c r="N45" s="206" t="s">
        <v>253</v>
      </c>
    </row>
    <row r="46" spans="1:14" s="126" customFormat="1" ht="23.25" thickBot="1" x14ac:dyDescent="0.25">
      <c r="A46" s="127">
        <v>21</v>
      </c>
      <c r="B46" s="128" t="s">
        <v>186</v>
      </c>
      <c r="C46" s="127">
        <v>21</v>
      </c>
      <c r="D46" s="137" t="s">
        <v>187</v>
      </c>
      <c r="E46" s="218">
        <v>5</v>
      </c>
      <c r="F46" s="137">
        <v>50</v>
      </c>
      <c r="G46" s="133" t="s">
        <v>139</v>
      </c>
      <c r="H46" s="138" t="s">
        <v>188</v>
      </c>
      <c r="I46" s="139"/>
      <c r="J46" s="123" t="s">
        <v>141</v>
      </c>
      <c r="K46" s="139" t="s">
        <v>144</v>
      </c>
      <c r="L46" s="140"/>
      <c r="M46" s="135"/>
      <c r="N46" s="206" t="s">
        <v>257</v>
      </c>
    </row>
    <row r="47" spans="1:14" s="126" customFormat="1" ht="15.75" thickBot="1" x14ac:dyDescent="0.25">
      <c r="A47" s="127">
        <v>30</v>
      </c>
      <c r="B47" s="128" t="s">
        <v>214</v>
      </c>
      <c r="C47" s="127">
        <v>30</v>
      </c>
      <c r="D47" s="137" t="s">
        <v>215</v>
      </c>
      <c r="E47" s="145">
        <v>100000000</v>
      </c>
      <c r="F47" s="137">
        <v>1</v>
      </c>
      <c r="G47" s="133" t="s">
        <v>139</v>
      </c>
      <c r="H47" s="138" t="s">
        <v>216</v>
      </c>
      <c r="I47" s="139"/>
      <c r="J47" s="139"/>
      <c r="K47" s="139" t="s">
        <v>141</v>
      </c>
      <c r="L47" s="140" t="s">
        <v>141</v>
      </c>
      <c r="M47" s="135"/>
      <c r="N47" s="206" t="s">
        <v>260</v>
      </c>
    </row>
    <row r="48" spans="1:14" s="126" customFormat="1" ht="26.25" thickBot="1" x14ac:dyDescent="0.25">
      <c r="A48" s="127">
        <v>31</v>
      </c>
      <c r="B48" s="128" t="s">
        <v>217</v>
      </c>
      <c r="C48" s="127">
        <v>31</v>
      </c>
      <c r="D48" s="144" t="s">
        <v>218</v>
      </c>
      <c r="E48" s="218">
        <v>15</v>
      </c>
      <c r="F48" s="137">
        <v>75</v>
      </c>
      <c r="G48" s="133" t="s">
        <v>139</v>
      </c>
      <c r="H48" s="136" t="s">
        <v>219</v>
      </c>
      <c r="I48" s="139" t="s">
        <v>144</v>
      </c>
      <c r="J48" s="139"/>
      <c r="K48" s="139" t="s">
        <v>132</v>
      </c>
      <c r="L48" s="140"/>
      <c r="M48" s="135"/>
      <c r="N48" s="210" t="s">
        <v>264</v>
      </c>
    </row>
    <row r="49" spans="1:14" s="126" customFormat="1" ht="15.75" thickBot="1" x14ac:dyDescent="0.25">
      <c r="A49" s="127" t="s">
        <v>230</v>
      </c>
      <c r="B49" s="169" t="s">
        <v>231</v>
      </c>
      <c r="C49" s="127" t="s">
        <v>230</v>
      </c>
      <c r="D49" s="137" t="s">
        <v>137</v>
      </c>
      <c r="E49" s="218">
        <v>2500</v>
      </c>
      <c r="F49" s="137">
        <v>25000</v>
      </c>
      <c r="G49" s="139"/>
      <c r="H49" s="147" t="s">
        <v>221</v>
      </c>
      <c r="I49" s="139"/>
      <c r="J49" s="139"/>
      <c r="K49" s="139" t="s">
        <v>144</v>
      </c>
      <c r="L49" s="140"/>
      <c r="M49" s="135"/>
      <c r="N49" s="206" t="s">
        <v>267</v>
      </c>
    </row>
    <row r="50" spans="1:14" s="126" customFormat="1" ht="23.25" thickBot="1" x14ac:dyDescent="0.25">
      <c r="A50" s="153">
        <v>43</v>
      </c>
      <c r="B50" s="128" t="s">
        <v>257</v>
      </c>
      <c r="C50" s="153">
        <v>43</v>
      </c>
      <c r="D50" s="137" t="s">
        <v>258</v>
      </c>
      <c r="E50" s="218">
        <v>200</v>
      </c>
      <c r="F50" s="137">
        <v>500</v>
      </c>
      <c r="G50" s="133" t="s">
        <v>139</v>
      </c>
      <c r="H50" s="138" t="s">
        <v>259</v>
      </c>
      <c r="I50" s="139"/>
      <c r="J50" s="152" t="s">
        <v>256</v>
      </c>
      <c r="K50" s="139" t="s">
        <v>141</v>
      </c>
      <c r="L50" s="140"/>
      <c r="M50" s="135"/>
      <c r="N50" s="206" t="s">
        <v>270</v>
      </c>
    </row>
    <row r="51" spans="1:14" s="126" customFormat="1" ht="26.25" thickBot="1" x14ac:dyDescent="0.25">
      <c r="A51" s="153">
        <v>45</v>
      </c>
      <c r="B51" s="154" t="s">
        <v>264</v>
      </c>
      <c r="C51" s="153">
        <v>45</v>
      </c>
      <c r="D51" s="137" t="s">
        <v>265</v>
      </c>
      <c r="E51" s="218">
        <v>100</v>
      </c>
      <c r="F51" s="137">
        <v>200</v>
      </c>
      <c r="G51" s="133" t="s">
        <v>139</v>
      </c>
      <c r="H51" s="155" t="s">
        <v>266</v>
      </c>
      <c r="I51" s="139"/>
      <c r="J51" s="139"/>
      <c r="K51" s="139" t="s">
        <v>141</v>
      </c>
      <c r="L51" s="140"/>
      <c r="M51" s="135"/>
      <c r="N51" s="206" t="s">
        <v>274</v>
      </c>
    </row>
    <row r="52" spans="1:14" s="126" customFormat="1" ht="34.5" thickBot="1" x14ac:dyDescent="0.25">
      <c r="A52" s="127">
        <v>35</v>
      </c>
      <c r="B52" s="128" t="s">
        <v>234</v>
      </c>
      <c r="C52" s="127">
        <v>35</v>
      </c>
      <c r="D52" s="137" t="s">
        <v>235</v>
      </c>
      <c r="E52" s="218">
        <v>50</v>
      </c>
      <c r="F52" s="137">
        <v>200</v>
      </c>
      <c r="G52" s="156" t="s">
        <v>139</v>
      </c>
      <c r="H52" s="196" t="s">
        <v>236</v>
      </c>
      <c r="I52" s="157" t="s">
        <v>141</v>
      </c>
      <c r="J52" s="197" t="s">
        <v>141</v>
      </c>
      <c r="K52" s="157" t="s">
        <v>141</v>
      </c>
      <c r="L52" s="158"/>
      <c r="M52" s="135"/>
      <c r="N52" s="110"/>
    </row>
    <row r="53" spans="1:14" x14ac:dyDescent="0.2">
      <c r="A53" s="159" t="s">
        <v>131</v>
      </c>
      <c r="H53" s="161"/>
      <c r="N53" s="110"/>
    </row>
    <row r="54" spans="1:14" ht="18.75" x14ac:dyDescent="0.3">
      <c r="G54" t="s">
        <v>278</v>
      </c>
      <c r="N54" s="110"/>
    </row>
    <row r="56" spans="1:14" ht="13.5" thickBot="1" x14ac:dyDescent="0.25">
      <c r="N56" s="126"/>
    </row>
    <row r="57" spans="1:14" s="126" customFormat="1" ht="13.5" thickBot="1" x14ac:dyDescent="0.25">
      <c r="A57" s="118">
        <v>1</v>
      </c>
      <c r="B57" s="119" t="s">
        <v>30</v>
      </c>
      <c r="C57" s="118">
        <v>1</v>
      </c>
      <c r="D57" s="120" t="s">
        <v>137</v>
      </c>
      <c r="E57" s="221">
        <v>5000</v>
      </c>
      <c r="F57" s="120">
        <v>10000</v>
      </c>
      <c r="G57" s="121"/>
      <c r="H57" s="122"/>
      <c r="I57" s="123"/>
      <c r="J57" s="123"/>
      <c r="K57" s="123"/>
      <c r="L57" s="124"/>
      <c r="M57" s="125"/>
    </row>
    <row r="58" spans="1:14" s="126" customFormat="1" ht="13.5" thickBot="1" x14ac:dyDescent="0.25">
      <c r="A58" s="127">
        <v>2</v>
      </c>
      <c r="B58" s="128" t="s">
        <v>38</v>
      </c>
      <c r="C58" s="127">
        <v>2</v>
      </c>
      <c r="D58" s="129" t="s">
        <v>137</v>
      </c>
      <c r="E58" s="218">
        <v>1250</v>
      </c>
      <c r="F58" s="129">
        <v>5000</v>
      </c>
      <c r="G58" s="123"/>
      <c r="H58" s="130"/>
      <c r="I58" s="123"/>
      <c r="J58" s="123"/>
      <c r="K58" s="123"/>
      <c r="L58" s="131"/>
      <c r="M58" s="132"/>
    </row>
    <row r="59" spans="1:14" s="126" customFormat="1" ht="45.75" thickBot="1" x14ac:dyDescent="0.25">
      <c r="A59" s="127">
        <v>4</v>
      </c>
      <c r="B59" s="128" t="s">
        <v>142</v>
      </c>
      <c r="C59" s="127">
        <v>4</v>
      </c>
      <c r="D59" s="129" t="s">
        <v>137</v>
      </c>
      <c r="E59" s="218">
        <v>10</v>
      </c>
      <c r="F59" s="129">
        <v>50</v>
      </c>
      <c r="G59" s="123"/>
      <c r="H59" s="130" t="s">
        <v>143</v>
      </c>
      <c r="I59" s="123"/>
      <c r="J59" s="123" t="s">
        <v>144</v>
      </c>
      <c r="K59" s="123"/>
      <c r="L59" s="131"/>
      <c r="M59" s="132"/>
      <c r="N59" s="159"/>
    </row>
  </sheetData>
  <sheetProtection password="C364" sheet="1" objects="1" scenarios="1"/>
  <sortState ref="A3:L52">
    <sortCondition ref="B3:B52"/>
  </sortState>
  <mergeCells count="2">
    <mergeCell ref="I1:L1"/>
    <mergeCell ref="E2:F2"/>
  </mergeCells>
  <hyperlinks>
    <hyperlink ref="D1" r:id="rId1" location="ntr1-L_2012197DA.01001901-E0001" display="ntr1-L_2012197DA.01001901-E0001"/>
    <hyperlink ref="G11" r:id="rId2" display="http://echa.europa.eu/da/information-on-chemicals/cl-inventory-database/-/cl-inventory/view-notification-summary/34481"/>
    <hyperlink ref="G33" r:id="rId3" display="http://echa.europa.eu/information-on-chemicals/cl-inventory-database/-/cl-inventory/view-notification-summary/104170"/>
    <hyperlink ref="G12" r:id="rId4" display="http://echa.europa.eu/information-on-chemicals/cl-inventory-database/-/cl-inventory/view-notification-summary/99826"/>
    <hyperlink ref="G13" r:id="rId5" display="http://echa.europa.eu/information-on-chemicals/cl-inventory-database/-/cl-inventory/view-notification-summary/112594"/>
    <hyperlink ref="G20" r:id="rId6" display="http://echa.europa.eu/information-on-chemicals/cl-inventory-database/-/cl-inventory/view-notification-summary/34712"/>
    <hyperlink ref="G22" r:id="rId7" display="http://echa.europa.eu/information-on-chemicals/cl-inventory-database/-/cl-inventory/view-notification-summary/76663"/>
    <hyperlink ref="G39" r:id="rId8" display="http://echa.europa.eu/information-on-chemicals/cl-inventory-database/-/cl-inventory/view-notification-summary/14984"/>
    <hyperlink ref="G23" r:id="rId9" display="http://echa.europa.eu/information-on-chemicals/cl-inventory-database/-/cl-inventory/view-notification-summary/29798"/>
    <hyperlink ref="G25" r:id="rId10" display="http://echa.europa.eu/information-on-chemicals/cl-inventory-database/-/cl-inventory/view-notification-summary/131142"/>
    <hyperlink ref="G27" r:id="rId11" display="http://echa.europa.eu/information-on-chemicals/cl-inventory-database/-/cl-inventory/view-notification-summary/55163"/>
    <hyperlink ref="G30" r:id="rId12" display="http://echa.europa.eu/information-on-chemicals/cl-inventory-database/-/cl-inventory/view-notification-summary/53968"/>
    <hyperlink ref="G18" r:id="rId13" display="http://echa.europa.eu/information-on-chemicals/cl-inventory-database/-/cl-inventory/view-notification-summary/130105"/>
    <hyperlink ref="G9" r:id="rId14" display="http://echa.europa.eu/information-on-chemicals/cl-inventory-database/-/cl-inventory/view-notification-summary/110119"/>
    <hyperlink ref="G24" r:id="rId15" display="http://echa.europa.eu/information-on-chemicals/cl-inventory-database/-/cl-inventory/view-notification-summary/26125"/>
    <hyperlink ref="G46" r:id="rId16" display="http://echa.europa.eu/information-on-chemicals/cl-inventory-database/-/cl-inventory/view-notification-summary/77794"/>
    <hyperlink ref="G35" r:id="rId17" display="http://echa.europa.eu/information-on-chemicals/cl-inventory-database/-/cl-inventory/view-notification-summary/37212"/>
    <hyperlink ref="G8" r:id="rId18" display="http://echa.europa.eu/information-on-chemicals/cl-inventory-database/-/cl-inventory/view-notification-summary/58358"/>
    <hyperlink ref="G37" r:id="rId19" display="http://echa.europa.eu/information-on-chemicals/cl-inventory-database/-/cl-inventory/view-notification-summary/50458"/>
    <hyperlink ref="G40" r:id="rId20" display="http://echa.europa.eu/da/information-on-chemicals/cl-inventory-database/-/cl-inventory/view-notification-summary/130251"/>
    <hyperlink ref="G21" r:id="rId21" display="http://echa.europa.eu/da/information-on-chemicals/cl-inventory-database/-/cl-inventory/view-notification-summary/55473"/>
    <hyperlink ref="G14" r:id="rId22" display="http://echa.europa.eu/da/information-on-chemicals/cl-inventory-database/-/cl-inventory/view-notification-summary/13816"/>
    <hyperlink ref="G42" r:id="rId23" display="http://echa.europa.eu/da/information-on-chemicals/cl-inventory-database/-/cl-inventory/view-notification-summary/58930"/>
    <hyperlink ref="G47" r:id="rId24" display="http://echa.europa.eu/da/information-on-chemicals/cl-inventory-database/-/cl-inventory/view-notification-summary/46939"/>
    <hyperlink ref="G48" r:id="rId25" display="V"/>
    <hyperlink ref="G52" r:id="rId26" display="http://echa.europa.eu/da/information-on-chemicals/cl-inventory-database/-/cl-inventory/view-notification-summary/11196"/>
    <hyperlink ref="G19" r:id="rId27" display="http://echa.europa.eu/da/information-on-chemicals/cl-inventory-database/-/cl-inventory/view-notification-summary/11019"/>
    <hyperlink ref="G32" r:id="rId28" display="http://echa.europa.eu/da/information-on-chemicals/cl-inventory-database/-/cl-inventory/view-notification-summary/97542"/>
    <hyperlink ref="G43" r:id="rId29" display="http://echa.europa.eu/da/information-on-chemicals/cl-inventory-database/-/cl-inventory/view-notification-summary/48545"/>
    <hyperlink ref="G16" r:id="rId30" display="http://echa.europa.eu/da/information-on-chemicals/cl-inventory-database/-/cl-inventory/view-notification-summary/132360"/>
    <hyperlink ref="G6" r:id="rId31" display="http://echa.europa.eu/da/information-on-chemicals/cl-inventory-database/-/cl-inventory/view-notification-summary/35878"/>
    <hyperlink ref="G45" r:id="rId32" display="http://echa.europa.eu/da/information-on-chemicals/cl-inventory-database/-/cl-inventory/view-notification-summary/84639"/>
    <hyperlink ref="G50" r:id="rId33" display="http://echa.europa.eu/da/information-on-chemicals/cl-inventory-database/-/cl-inventory/view-notification-summary/58492"/>
    <hyperlink ref="G5" r:id="rId34" display="http://echa.europa.eu/da/information-on-chemicals/cl-inventory-database/-/cl-inventory/view-notification-summary/20563"/>
    <hyperlink ref="G51" r:id="rId35" display="http://echa.europa.eu/da/information-on-chemicals/cl-inventory-database/-/cl-inventory/view-notification-summary/35952"/>
    <hyperlink ref="G36" r:id="rId36" display="http://echa.europa.eu/da/information-on-chemicals/cl-inventory-database/-/cl-inventory/view-notification-summary/128578"/>
    <hyperlink ref="G7" r:id="rId37" display="http://echa.europa.eu/da/information-on-chemicals/cl-inventory-database/-/cl-inventory/view-notification-summary/2987"/>
    <hyperlink ref="G3" r:id="rId38" display="http://echa.europa.eu/da/information-on-chemicals/cl-inventory-database/-/cl-inventory/view-notification-summary/109198"/>
    <hyperlink ref="G31" r:id="rId39"/>
    <hyperlink ref="G4" r:id="rId40"/>
    <hyperlink ref="G44" r:id="rId41"/>
    <hyperlink ref="G28" r:id="rId42"/>
  </hyperlinks>
  <pageMargins left="0.7" right="0.7" top="0.75" bottom="0.75" header="0.3" footer="0.3"/>
  <pageSetup paperSize="9" orientation="portrait" r:id="rId4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heetViews>
  <sheetFormatPr defaultRowHeight="15" x14ac:dyDescent="0.25"/>
  <cols>
    <col min="10" max="10" width="35.140625" customWidth="1"/>
  </cols>
  <sheetData>
    <row r="1" spans="1:8" x14ac:dyDescent="0.25">
      <c r="A1" s="238" t="s">
        <v>286</v>
      </c>
    </row>
    <row r="3" spans="1:8" x14ac:dyDescent="0.25">
      <c r="B3" s="164" t="s">
        <v>357</v>
      </c>
      <c r="D3" s="164" t="s">
        <v>357</v>
      </c>
      <c r="E3" s="164" t="s">
        <v>357</v>
      </c>
      <c r="F3" s="164" t="s">
        <v>357</v>
      </c>
      <c r="G3" s="164" t="s">
        <v>357</v>
      </c>
      <c r="H3" s="167" t="s">
        <v>131</v>
      </c>
    </row>
    <row r="4" spans="1:8" x14ac:dyDescent="0.25">
      <c r="B4" s="6" t="s">
        <v>280</v>
      </c>
      <c r="C4" s="6"/>
      <c r="D4" s="192" t="s">
        <v>43</v>
      </c>
      <c r="E4" s="192" t="s">
        <v>55</v>
      </c>
      <c r="F4" s="192" t="s">
        <v>112</v>
      </c>
      <c r="G4" s="193" t="s">
        <v>118</v>
      </c>
    </row>
    <row r="5" spans="1:8" x14ac:dyDescent="0.25">
      <c r="B5" s="6" t="s">
        <v>281</v>
      </c>
      <c r="C5" s="6"/>
      <c r="D5" s="192" t="s">
        <v>45</v>
      </c>
      <c r="E5" s="193" t="s">
        <v>63</v>
      </c>
      <c r="F5" s="193" t="s">
        <v>115</v>
      </c>
      <c r="G5" s="193" t="s">
        <v>121</v>
      </c>
    </row>
    <row r="6" spans="1:8" x14ac:dyDescent="0.25">
      <c r="B6" s="6"/>
      <c r="C6" s="6"/>
      <c r="D6" s="193" t="s">
        <v>51</v>
      </c>
      <c r="E6" s="192" t="s">
        <v>66</v>
      </c>
      <c r="F6" s="193"/>
      <c r="G6" s="193" t="s">
        <v>124</v>
      </c>
    </row>
    <row r="7" spans="1:8" x14ac:dyDescent="0.25">
      <c r="B7" s="6"/>
      <c r="C7" s="6"/>
      <c r="D7" s="193"/>
      <c r="E7" s="192" t="s">
        <v>70</v>
      </c>
      <c r="F7" s="193"/>
      <c r="G7" s="193"/>
    </row>
    <row r="8" spans="1:8" x14ac:dyDescent="0.25">
      <c r="B8" s="6"/>
      <c r="C8" s="6"/>
      <c r="D8" s="193"/>
      <c r="E8" s="192" t="s">
        <v>74</v>
      </c>
      <c r="F8" s="193"/>
      <c r="G8" s="193"/>
    </row>
    <row r="9" spans="1:8" x14ac:dyDescent="0.25">
      <c r="B9" s="6"/>
      <c r="C9" s="6"/>
      <c r="D9" s="193"/>
      <c r="E9" s="193" t="s">
        <v>77</v>
      </c>
      <c r="F9" s="193"/>
      <c r="G9" s="193"/>
    </row>
    <row r="10" spans="1:8" x14ac:dyDescent="0.25">
      <c r="B10" s="6"/>
      <c r="C10" s="6"/>
      <c r="D10" s="193"/>
      <c r="E10" s="192" t="s">
        <v>81</v>
      </c>
      <c r="F10" s="193"/>
      <c r="G10" s="193"/>
    </row>
    <row r="11" spans="1:8" x14ac:dyDescent="0.25">
      <c r="B11" s="6"/>
      <c r="C11" s="6"/>
      <c r="D11" s="193"/>
      <c r="E11" s="192" t="s">
        <v>88</v>
      </c>
      <c r="F11" s="193"/>
      <c r="G11" s="193"/>
    </row>
    <row r="12" spans="1:8" x14ac:dyDescent="0.25">
      <c r="B12" s="6"/>
      <c r="C12" s="6"/>
      <c r="D12" s="193"/>
      <c r="E12" s="192" t="s">
        <v>91</v>
      </c>
      <c r="F12" s="193"/>
      <c r="G12" s="193"/>
    </row>
    <row r="13" spans="1:8" x14ac:dyDescent="0.25">
      <c r="B13" s="6"/>
      <c r="C13" s="6"/>
      <c r="D13" s="193"/>
      <c r="E13" s="192" t="s">
        <v>93</v>
      </c>
      <c r="F13" s="193"/>
      <c r="G13" s="193"/>
    </row>
    <row r="14" spans="1:8" x14ac:dyDescent="0.25">
      <c r="B14" s="6"/>
      <c r="C14" s="6"/>
      <c r="D14" s="193"/>
      <c r="E14" s="192" t="s">
        <v>97</v>
      </c>
      <c r="F14" s="193"/>
      <c r="G14" s="193"/>
    </row>
    <row r="15" spans="1:8" x14ac:dyDescent="0.25">
      <c r="B15" s="6"/>
      <c r="C15" s="6"/>
      <c r="D15" s="193"/>
      <c r="E15" s="193" t="s">
        <v>101</v>
      </c>
      <c r="F15" s="193"/>
      <c r="G15" s="193"/>
    </row>
    <row r="16" spans="1:8" x14ac:dyDescent="0.25">
      <c r="B16" s="6"/>
      <c r="C16" s="6"/>
      <c r="D16" s="193"/>
      <c r="E16" s="192" t="s">
        <v>106</v>
      </c>
      <c r="F16" s="193"/>
      <c r="G16" s="193"/>
    </row>
    <row r="17" spans="2:8" x14ac:dyDescent="0.25">
      <c r="D17" s="166"/>
      <c r="E17" s="165"/>
      <c r="F17" s="166"/>
      <c r="G17" s="166"/>
    </row>
    <row r="18" spans="2:8" x14ac:dyDescent="0.25">
      <c r="D18" s="166"/>
      <c r="E18" s="165"/>
      <c r="F18" s="166"/>
      <c r="G18" s="166"/>
    </row>
    <row r="19" spans="2:8" x14ac:dyDescent="0.25">
      <c r="B19" s="183" t="str">
        <f>'1 Sumformel'!B9</f>
        <v xml:space="preserve"> </v>
      </c>
      <c r="C19" s="30" t="str">
        <f>VLOOKUP(B19,'Opslag navngivne'!$B$2:$G$49,2)</f>
        <v xml:space="preserve"> </v>
      </c>
      <c r="D19" s="184"/>
      <c r="E19" s="184"/>
      <c r="F19" s="184"/>
      <c r="G19" s="184"/>
      <c r="H19" s="185"/>
    </row>
    <row r="20" spans="2:8" x14ac:dyDescent="0.25">
      <c r="B20" s="186" t="str">
        <f>'1 Sumformel'!B10</f>
        <v xml:space="preserve"> </v>
      </c>
      <c r="C20" s="30" t="str">
        <f>VLOOKUP(B20,'Opslag navngivne'!$B$2:$G$49,2)</f>
        <v xml:space="preserve"> </v>
      </c>
      <c r="D20" s="187"/>
      <c r="E20" s="187"/>
      <c r="F20" s="187"/>
      <c r="G20" s="187"/>
      <c r="H20" s="188"/>
    </row>
    <row r="21" spans="2:8" x14ac:dyDescent="0.25">
      <c r="B21" s="186" t="str">
        <f>'1 Sumformel'!B11</f>
        <v xml:space="preserve"> </v>
      </c>
      <c r="C21" s="30" t="str">
        <f>VLOOKUP(B21,'Opslag navngivne'!$B$2:$G$49,2)</f>
        <v xml:space="preserve"> </v>
      </c>
      <c r="D21" s="187"/>
      <c r="E21" s="187"/>
      <c r="F21" s="187"/>
      <c r="G21" s="187"/>
      <c r="H21" s="188"/>
    </row>
    <row r="22" spans="2:8" x14ac:dyDescent="0.25">
      <c r="B22" s="186" t="str">
        <f>'1 Sumformel'!B12</f>
        <v xml:space="preserve"> </v>
      </c>
      <c r="C22" s="30" t="str">
        <f>VLOOKUP(B22,'Opslag navngivne'!$B$2:$G$49,2)</f>
        <v xml:space="preserve"> </v>
      </c>
      <c r="D22" s="187"/>
      <c r="E22" s="187"/>
      <c r="F22" s="187"/>
      <c r="G22" s="187"/>
      <c r="H22" s="188"/>
    </row>
    <row r="23" spans="2:8" x14ac:dyDescent="0.25">
      <c r="B23" s="186" t="str">
        <f>'1 Sumformel'!B13</f>
        <v xml:space="preserve"> </v>
      </c>
      <c r="C23" s="30" t="str">
        <f>VLOOKUP(B23,'Opslag navngivne'!$B$2:$G$49,2)</f>
        <v xml:space="preserve"> </v>
      </c>
      <c r="D23" s="187"/>
      <c r="E23" s="187"/>
      <c r="F23" s="187"/>
      <c r="G23" s="187"/>
      <c r="H23" s="188"/>
    </row>
    <row r="24" spans="2:8" x14ac:dyDescent="0.25">
      <c r="B24" s="186" t="str">
        <f>'1 Sumformel'!B14</f>
        <v xml:space="preserve"> </v>
      </c>
      <c r="C24" s="30" t="str">
        <f>VLOOKUP(B24,'Opslag navngivne'!$B$2:$G$49,2)</f>
        <v xml:space="preserve"> </v>
      </c>
      <c r="D24" s="187"/>
      <c r="E24" s="187"/>
      <c r="F24" s="187"/>
      <c r="G24" s="187"/>
      <c r="H24" s="188"/>
    </row>
    <row r="25" spans="2:8" x14ac:dyDescent="0.25">
      <c r="B25" s="186" t="str">
        <f>'1 Sumformel'!B15</f>
        <v xml:space="preserve"> </v>
      </c>
      <c r="C25" s="30" t="str">
        <f>VLOOKUP(B25,'Opslag navngivne'!$B$2:$G$49,2)</f>
        <v xml:space="preserve"> </v>
      </c>
      <c r="D25" s="187"/>
      <c r="E25" s="187"/>
      <c r="F25" s="187"/>
      <c r="G25" s="187"/>
      <c r="H25" s="188"/>
    </row>
    <row r="26" spans="2:8" x14ac:dyDescent="0.25">
      <c r="B26" s="186" t="str">
        <f>'1 Sumformel'!B16</f>
        <v xml:space="preserve"> </v>
      </c>
      <c r="C26" s="30" t="str">
        <f>VLOOKUP(B26,'Opslag navngivne'!$B$2:$G$49,2)</f>
        <v xml:space="preserve"> </v>
      </c>
      <c r="D26" s="187"/>
      <c r="E26" s="187"/>
      <c r="F26" s="187"/>
      <c r="G26" s="187"/>
      <c r="H26" s="188"/>
    </row>
    <row r="27" spans="2:8" x14ac:dyDescent="0.25">
      <c r="B27" s="186" t="str">
        <f>'1 Sumformel'!B17</f>
        <v xml:space="preserve"> </v>
      </c>
      <c r="C27" s="30" t="str">
        <f>VLOOKUP(B27,'Opslag navngivne'!$B$2:$G$49,2)</f>
        <v xml:space="preserve"> </v>
      </c>
      <c r="D27" s="187"/>
      <c r="E27" s="187"/>
      <c r="F27" s="187"/>
      <c r="G27" s="187"/>
      <c r="H27" s="188"/>
    </row>
    <row r="28" spans="2:8" x14ac:dyDescent="0.25">
      <c r="B28" s="186" t="str">
        <f>'1 Sumformel'!B18</f>
        <v xml:space="preserve"> </v>
      </c>
      <c r="C28" s="30" t="str">
        <f>VLOOKUP(B28,'Opslag navngivne'!$B$2:$G$49,2)</f>
        <v xml:space="preserve"> </v>
      </c>
      <c r="D28" s="187"/>
      <c r="E28" s="187"/>
      <c r="F28" s="187"/>
      <c r="G28" s="187"/>
      <c r="H28" s="188"/>
    </row>
    <row r="29" spans="2:8" x14ac:dyDescent="0.25">
      <c r="B29" s="186" t="str">
        <f>'1 Sumformel'!B19</f>
        <v xml:space="preserve"> </v>
      </c>
      <c r="C29" s="30" t="str">
        <f>VLOOKUP(B29,'Opslag navngivne'!$B$2:$G$49,2)</f>
        <v xml:space="preserve"> </v>
      </c>
      <c r="D29" s="187"/>
      <c r="E29" s="187"/>
      <c r="F29" s="187"/>
      <c r="G29" s="187"/>
      <c r="H29" s="188"/>
    </row>
    <row r="30" spans="2:8" x14ac:dyDescent="0.25">
      <c r="B30" s="186"/>
      <c r="C30" s="30"/>
      <c r="D30" s="187"/>
      <c r="E30" s="187"/>
      <c r="F30" s="187"/>
      <c r="G30" s="187"/>
      <c r="H30" s="188"/>
    </row>
    <row r="31" spans="2:8" x14ac:dyDescent="0.25">
      <c r="B31" s="186"/>
      <c r="C31" s="30"/>
      <c r="D31" s="187"/>
      <c r="E31" s="187"/>
      <c r="F31" s="187"/>
      <c r="G31" s="187"/>
      <c r="H31" s="188"/>
    </row>
    <row r="32" spans="2:8" x14ac:dyDescent="0.25">
      <c r="B32" s="186"/>
      <c r="C32" s="30"/>
      <c r="D32" s="187"/>
      <c r="E32" s="187"/>
      <c r="F32" s="187"/>
      <c r="G32" s="187"/>
      <c r="H32" s="188"/>
    </row>
    <row r="33" spans="2:8" x14ac:dyDescent="0.25">
      <c r="B33" s="186"/>
      <c r="C33" s="30"/>
      <c r="D33" s="187"/>
      <c r="E33" s="187"/>
      <c r="F33" s="187"/>
      <c r="G33" s="187"/>
      <c r="H33" s="188"/>
    </row>
    <row r="34" spans="2:8" x14ac:dyDescent="0.25">
      <c r="B34" s="186"/>
      <c r="C34" s="30"/>
      <c r="D34" s="187"/>
      <c r="E34" s="187"/>
      <c r="F34" s="187"/>
      <c r="G34" s="187"/>
      <c r="H34" s="188"/>
    </row>
    <row r="35" spans="2:8" x14ac:dyDescent="0.25">
      <c r="B35" s="186"/>
      <c r="C35" s="30"/>
      <c r="D35" s="187"/>
      <c r="E35" s="187"/>
      <c r="F35" s="187"/>
      <c r="G35" s="187"/>
      <c r="H35" s="188"/>
    </row>
    <row r="36" spans="2:8" x14ac:dyDescent="0.25">
      <c r="B36" s="186"/>
      <c r="C36" s="30"/>
      <c r="D36" s="187"/>
      <c r="E36" s="187"/>
      <c r="F36" s="187"/>
      <c r="G36" s="187"/>
      <c r="H36" s="188"/>
    </row>
    <row r="37" spans="2:8" x14ac:dyDescent="0.25">
      <c r="B37" s="186"/>
      <c r="C37" s="30"/>
      <c r="D37" s="187"/>
      <c r="E37" s="187"/>
      <c r="F37" s="187"/>
      <c r="G37" s="187"/>
      <c r="H37" s="188"/>
    </row>
    <row r="38" spans="2:8" x14ac:dyDescent="0.25">
      <c r="B38" s="186"/>
      <c r="C38" s="30"/>
      <c r="D38" s="187"/>
      <c r="E38" s="187"/>
      <c r="F38" s="187"/>
      <c r="G38" s="187"/>
      <c r="H38" s="188"/>
    </row>
    <row r="39" spans="2:8" x14ac:dyDescent="0.25">
      <c r="B39" s="186"/>
      <c r="C39" s="30"/>
      <c r="D39" s="187"/>
      <c r="E39" s="187"/>
      <c r="F39" s="187"/>
      <c r="G39" s="187"/>
      <c r="H39" s="188"/>
    </row>
    <row r="40" spans="2:8" x14ac:dyDescent="0.25">
      <c r="B40" s="189"/>
      <c r="C40" s="30"/>
      <c r="D40" s="190"/>
      <c r="E40" s="190"/>
      <c r="F40" s="190"/>
      <c r="G40" s="190"/>
      <c r="H40" s="191"/>
    </row>
    <row r="41" spans="2:8" x14ac:dyDescent="0.25">
      <c r="C41">
        <f>MAX(C19:C40)</f>
        <v>0</v>
      </c>
    </row>
  </sheetData>
  <sheetProtection password="C364"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3</vt:i4>
      </vt:variant>
    </vt:vector>
  </HeadingPairs>
  <TitlesOfParts>
    <vt:vector size="11" baseType="lpstr">
      <vt:lpstr>Introduktion og vejledning</vt:lpstr>
      <vt:lpstr>1 Sumformel</vt:lpstr>
      <vt:lpstr>2 Gødning</vt:lpstr>
      <vt:lpstr>3 Del 1 Stofkategorier</vt:lpstr>
      <vt:lpstr>4 Del 2 Navngivne stoffer</vt:lpstr>
      <vt:lpstr>Opslag kategorier</vt:lpstr>
      <vt:lpstr>Opslag navngivne</vt:lpstr>
      <vt:lpstr>Hjælpeark</vt:lpstr>
      <vt:lpstr>'2 Gødning'!Udskriftsområde</vt:lpstr>
      <vt:lpstr>'3 Del 1 Stofkategorier'!Udskriftsområde</vt:lpstr>
      <vt:lpstr>'4 Del 2 Navngivne stoffer'!Udskriftsområde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 Kristensen</dc:creator>
  <cp:lastModifiedBy>Emil Østergaard Houlberg</cp:lastModifiedBy>
  <cp:lastPrinted>2016-04-06T12:20:11Z</cp:lastPrinted>
  <dcterms:created xsi:type="dcterms:W3CDTF">2015-12-15T10:01:48Z</dcterms:created>
  <dcterms:modified xsi:type="dcterms:W3CDTF">2023-09-12T09:17:30Z</dcterms:modified>
</cp:coreProperties>
</file>